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475" tabRatio="509" activeTab="4"/>
  </bookViews>
  <sheets>
    <sheet name="Прил.1" sheetId="1" r:id="rId1"/>
    <sheet name="Прил.2" sheetId="2" r:id="rId2"/>
    <sheet name="Прил. 3" sheetId="3" r:id="rId3"/>
    <sheet name="Прил. 4" sheetId="4" r:id="rId4"/>
    <sheet name="роспись" sheetId="5" r:id="rId5"/>
    <sheet name="Прил.5" sheetId="6" r:id="rId6"/>
  </sheets>
  <definedNames/>
  <calcPr fullCalcOnLoad="1"/>
</workbook>
</file>

<file path=xl/sharedStrings.xml><?xml version="1.0" encoding="utf-8"?>
<sst xmlns="http://schemas.openxmlformats.org/spreadsheetml/2006/main" count="3545" uniqueCount="410">
  <si>
    <t>ОБСЛУЖИВАНИЕ ГОСУДАРСТВЕННОГО И МУНИЦИПАЛЬНОГО ДОЛГА</t>
  </si>
  <si>
    <t>901</t>
  </si>
  <si>
    <t>7715</t>
  </si>
  <si>
    <t>19</t>
  </si>
  <si>
    <t>900</t>
  </si>
  <si>
    <t>13</t>
  </si>
  <si>
    <t/>
  </si>
  <si>
    <t xml:space="preserve">                         Приложение 1</t>
  </si>
  <si>
    <t>(тыс. рублей)</t>
  </si>
  <si>
    <t>Код бюджетной классификации доходов бюджета</t>
  </si>
  <si>
    <t>Наименование</t>
  </si>
  <si>
    <t>Сумма</t>
  </si>
  <si>
    <t>ВСЕГО ДОХОДОВ</t>
  </si>
  <si>
    <t>000 0 00 00000 00 0000 000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</si>
  <si>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</si>
  <si>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</si>
  <si>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</si>
  <si>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</si>
  <si>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</si>
  <si>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</si>
  <si>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</si>
  <si>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</si>
  <si>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</si>
  <si>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</si>
  <si>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</si>
  <si>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182 1 06 06000 10 0000 110</t>
  </si>
  <si>
    <t>Земельный налог, взимаемый по ставкам, установленным в соответствии с подпунктами 1,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</si>
  <si>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</si>
  <si>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</si>
  <si>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</si>
  <si>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</si>
  <si>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</si>
  <si>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</si>
  <si>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000 2 02 03000 10 0000 151</t>
  </si>
  <si>
    <t>Субвенции бюджетам субъектов Российской Федерации и муниципальных образований</t>
  </si>
  <si>
    <t xml:space="preserve">Перечень кодов бюджетной классификации, закрепленных за администратором  доходов  бюджета  городского поселения Ковылкино Ковылкинского муниципального района Республики Мордовия </t>
  </si>
  <si>
    <t xml:space="preserve">Наименование </t>
  </si>
  <si>
    <t>администратора доходов</t>
  </si>
  <si>
    <t>дохода местного бюджета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</si>
  <si>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</si>
  <si>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поселений</t>
  </si>
  <si>
    <t>Субсидии бюджетам поселений на софинансирование капитальных вложений в объекты муниципальной собственности</t>
  </si>
  <si>
    <t xml:space="preserve">Администрация  городского поселения Ковылкино Ковылкинского муниципального района Республики Мордовия </t>
  </si>
  <si>
    <t>Код бюджетной классификации Российской Федерации</t>
  </si>
  <si>
    <t>Приложение 4</t>
  </si>
  <si>
    <t>(тыс.руб.)</t>
  </si>
  <si>
    <t>Адм</t>
  </si>
  <si>
    <t>Рз</t>
  </si>
  <si>
    <t>ПРз</t>
  </si>
  <si>
    <t>ЦСР</t>
  </si>
  <si>
    <t>ВР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</si>
  <si>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</si>
  <si>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</si>
  <si>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</si>
  <si>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</si>
  <si>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</si>
  <si>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</si>
  <si>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</si>
  <si>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945</t>
  </si>
  <si>
    <t>Резервные фонды</t>
  </si>
  <si>
    <t>11</t>
  </si>
  <si>
    <t>НАЦИОНАЛЬНАЯ ЭКОНОМИКА</t>
  </si>
  <si>
    <t>05</t>
  </si>
  <si>
    <t>09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</si>
  <si>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</si>
  <si>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</si>
  <si>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</si>
  <si>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</si>
  <si>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03</t>
  </si>
  <si>
    <t>Уличное освещение</t>
  </si>
  <si>
    <t>Озеленение</t>
  </si>
  <si>
    <t>СОЦИАЛЬНАЯ ПОЛИТИКА</t>
  </si>
  <si>
    <t>10</t>
  </si>
  <si>
    <t>Пенсионное обеспечение</t>
  </si>
  <si>
    <t>Социальные выплаты</t>
  </si>
  <si>
    <t>005</t>
  </si>
  <si>
    <t>Социальное обеспечение</t>
  </si>
  <si>
    <t>Социальное обеспечение населения</t>
  </si>
  <si>
    <t xml:space="preserve">Оказание других видов социальной помощи </t>
  </si>
  <si>
    <t>Пособия по социальной помощи населению</t>
  </si>
  <si>
    <t>0</t>
  </si>
  <si>
    <t>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</si>
  <si>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</si>
  <si>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</si>
  <si>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2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</si>
  <si>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</si>
  <si>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</si>
  <si>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</si>
  <si>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</si>
  <si>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122</t>
  </si>
  <si>
    <t>244</t>
  </si>
  <si>
    <t>852</t>
  </si>
  <si>
    <t>3</t>
  </si>
  <si>
    <t>Непрограммные расходы главных распорядителей бюджетных средств Республики Мордовия</t>
  </si>
  <si>
    <t>Непрограммные расходы в рамках обеспечения деятельности главных распорядителей бюджетных средств Республики Мордовия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</si>
  <si>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</si>
  <si>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</si>
  <si>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89</t>
  </si>
  <si>
    <t>Резервные средства</t>
  </si>
  <si>
    <t>870</t>
  </si>
  <si>
    <t>Дорожное хозяйство (дорожные фонды)</t>
  </si>
  <si>
    <t>Закупка товаров, работ, услуг в целях капитального ремонта государственного (муниципального) имущества</t>
  </si>
  <si>
    <t>Капитальный ремонт, ремонт и содержание автомобильных дорог общего пользования местного  значения и искусственных сооружений на них</t>
  </si>
  <si>
    <t>243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</si>
  <si>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</si>
  <si>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</si>
  <si>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</si>
  <si>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</si>
  <si>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6040</t>
  </si>
  <si>
    <t>Иные меры социальной поддержки граждан, кроме публичных нормативных обязательств</t>
  </si>
  <si>
    <t>Доплаты к пенсиям муниципальных служащих Республики Мордовия</t>
  </si>
  <si>
    <t>Пособия, компенсации и иные социальные выплаты гражданам, кроме публичных нормативных обязательств</t>
  </si>
  <si>
    <t>Приложение 3</t>
  </si>
  <si>
    <t>123</t>
  </si>
  <si>
    <t>5</t>
  </si>
  <si>
    <t>0300</t>
  </si>
  <si>
    <t>НАЛОГИ НА ТОВАРЫ (РАБОТЫ, УСЛУГИ), РЕАЛИЗУЕМЫЕ НА ТЕРРИТОРИИ РОССИЙСКОЙ ФЕДЕРАЦИИ</t>
  </si>
  <si>
    <t>182 1 03 00000 00 0000 000</t>
  </si>
  <si>
    <t>Акцизы по подакцизным товарам (продукции), производимым на территории Российской Федерации</t>
  </si>
  <si>
    <t>182 1 03 02000 01 0000 110</t>
  </si>
  <si>
    <t>ШТРАФЫ, САНКЦИИ, ВОЗМЕЩЕНИЕ УЩЕРБА</t>
  </si>
  <si>
    <t>000 1 16 00000 00 0000 000</t>
  </si>
  <si>
    <t>Денежные взыскания (штрафы) и иные суммы, зачисляемые в бюджеты поселений</t>
  </si>
  <si>
    <t>ДОХОДЫ ОТ ПРОДАЖИ МАТЕРИАЛЬНЫХ И НЕМАТЕРИАЛЬНЫХ АКТИВОВ</t>
  </si>
  <si>
    <t>000 1 14 00000 00 0000 000</t>
  </si>
  <si>
    <t>ПРОЧИЕ НЕНАЛОГОВЫЕ ДОХОДЫ</t>
  </si>
  <si>
    <t>000 1 17 00000 00 0000 000</t>
  </si>
  <si>
    <t>ДЕФИЦИТ</t>
  </si>
  <si>
    <t>000 1 16 00000 00 0000 140</t>
  </si>
  <si>
    <t>Республиканская адресная программа "Переселение граждан и аварийного жилищного фонда Республики Мордовия" на 2013 - 2015 годы в рамках Государственной программы Республики Мордовия "Развитие жилищного строительства и сферы жилищно-коммунального хозяйства"</t>
  </si>
  <si>
    <t>6</t>
  </si>
  <si>
    <t>Обеспечение мероприятий по переселению граждан из аварийного жилищного фонда за счет средств бюджета городского поселения Ковылкино</t>
  </si>
  <si>
    <t>9001</t>
  </si>
  <si>
    <t>к решению Совета депутатов городского поселения Ковылкино</t>
  </si>
  <si>
    <t>Ковылкинского муниципального района Республики Мордовия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</si>
  <si>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</si>
  <si>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ЭК</t>
  </si>
  <si>
    <t>Прочие выплаты</t>
  </si>
  <si>
    <t>226</t>
  </si>
  <si>
    <t>Заработная плата</t>
  </si>
  <si>
    <t>211</t>
  </si>
  <si>
    <t>212</t>
  </si>
  <si>
    <t>213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</si>
  <si>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</si>
  <si>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</si>
  <si>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</si>
  <si>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</si>
  <si>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</si>
  <si>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225</t>
  </si>
  <si>
    <t>Прочие расходы</t>
  </si>
  <si>
    <t>290</t>
  </si>
  <si>
    <t>Увеличение стоимости основных  средств</t>
  </si>
  <si>
    <t>Увеличение стоимости материальных запасов</t>
  </si>
  <si>
    <t>340</t>
  </si>
  <si>
    <t>Работы, услуги по содержанию имущества</t>
  </si>
  <si>
    <t>310</t>
  </si>
  <si>
    <t>241</t>
  </si>
  <si>
    <t>Увеличение стоимости основных средств</t>
  </si>
  <si>
    <t>Прочие работы, услуги</t>
  </si>
  <si>
    <t>Безвозмездные перечисления организациям, за исключением государственных и муниципальных организаций</t>
  </si>
  <si>
    <t>242</t>
  </si>
  <si>
    <t>223</t>
  </si>
  <si>
    <t>Безвозмездные перечисления государственным и муниципальным организациям</t>
  </si>
  <si>
    <t>Пенсии, пособия, выплачиваемые организациями сектора государственного управления</t>
  </si>
  <si>
    <t>Начисления на выплаты по оплате труда</t>
  </si>
  <si>
    <t>945 1 14 02053 10 0000 410</t>
  </si>
  <si>
    <t>9602</t>
  </si>
  <si>
    <t>945 2 02 02999 10 0000 151</t>
  </si>
  <si>
    <t>945 1 17 05050 10 0000 180</t>
  </si>
  <si>
    <t>Субсидии бюджетам бюджетной системы Российской Федерации (межбюджетные субсидии)</t>
  </si>
  <si>
    <t>000 2 02 02000 00 0000 151</t>
  </si>
  <si>
    <t>Уплата налога на имущество организаций и земельного налога</t>
  </si>
  <si>
    <t>851</t>
  </si>
  <si>
    <t>Софинансирование расходных обязательств по вопросам местного значения за счет субсидий, выплачиваемые в зависимости от выполнения поселением социально-экономических показателей</t>
  </si>
  <si>
    <t>17</t>
  </si>
  <si>
    <t>7601</t>
  </si>
  <si>
    <t>Подпрограмма "Повышение эффективности межбюджетных отношений" в рамках Государственной программы повышения эффективности управления государственными финансами на 2014 - 2018 годы</t>
  </si>
  <si>
    <t>Государственная программа повышения эффективности управления государственными финансами на 2014 - 2018 годы</t>
  </si>
  <si>
    <t>Код</t>
  </si>
  <si>
    <t>НАИМЕНОВАНИЕ</t>
  </si>
  <si>
    <t xml:space="preserve">СУММА </t>
  </si>
  <si>
    <t>000 90  00  00  00  00  0000  000</t>
  </si>
  <si>
    <t>Источники финансирования дефицита бюджета - всего</t>
  </si>
  <si>
    <t>000 01  00  00  00  00  0000  000</t>
  </si>
  <si>
    <t>ИСТОЧНИКИ ВНУТРЕННЕГО ФИНАНСИРОВАНИЯ ДЕФИЦИТОВ  БЮДЖЕТОВ</t>
  </si>
  <si>
    <t>000 01  03  00  00  00  0000  000</t>
  </si>
  <si>
    <t>Бюджетные кредиты от других бюджетов бюджетной  системы Российской Федерации</t>
  </si>
  <si>
    <t>000 01  03  00  00  00  0000  800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</si>
  <si>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</si>
  <si>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</si>
  <si>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</si>
  <si>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</si>
  <si>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</si>
  <si>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</si>
  <si>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</si>
  <si>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</si>
  <si>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</si>
  <si>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</si>
  <si>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000 01  05  02  01  10  0000  510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</si>
  <si>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</si>
  <si>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</si>
  <si>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</si>
  <si>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</si>
  <si>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</si>
  <si>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</si>
  <si>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</si>
  <si>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000 01  05  02  01  10  0000  610</t>
  </si>
  <si>
    <t>Уменьшение прочих остатков денежных средств  бюджетов поселений</t>
  </si>
  <si>
    <t>Государственная программа Республики Мордовия "Юстиция и профилактика правонарушений на 2014-2018 годы"</t>
  </si>
  <si>
    <t>Подпрограмма "Совершенствование и развитие взаимодействия между органами государственной власти и местного самоуправления в сфере обеспечения единства правового пространства" в рамках Государственной программы Республики Мордовия "Юстиция и профилактика правонарушений на 2014-2018 годы"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</si>
  <si>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</si>
  <si>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</si>
  <si>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республиканского бюджета Республики Мордовия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</si>
  <si>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</si>
  <si>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республиканского бюджета Республики Мордовия</t>
  </si>
  <si>
    <t>9502</t>
  </si>
  <si>
    <t>Государственная программа Республики Мордовия "Развитие жилищного строительства и сферы жилищно-коммунального хозяйства" на 2014 - 2020 годы</t>
  </si>
  <si>
    <t>Республиканская целевая программа "Модернизация и реформирование жилищно-коммунального хозяйства" на 2011 - 2015 годы в рамках Государственной программы Республики Мордовия "Развитие жилищного строительства и сферы жилищно-коммунального хозяйства" на 2014 - 2020 годы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</si>
  <si>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</si>
  <si>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Софинансирование объектов капитального строительства и реконструкции муниципальной собственности</t>
  </si>
  <si>
    <t>7600</t>
  </si>
  <si>
    <t>9002</t>
  </si>
  <si>
    <t>Софинансирование расходных обязательств по вопросам местного значения за счет субсидий, выплачиваемых в зависимости от выполнения поселением социально-экономических показателей</t>
  </si>
  <si>
    <t>Софинансирование объектов капитального строительства и реконструкции муниципальной собственности в рамках обеспечения мероприятий по переселению граждан из аварийного жилищного фонда за счет средств бюджета городского поселения Ковылкино</t>
  </si>
  <si>
    <t>945 1 14 06025 10 0000 430</t>
  </si>
  <si>
    <t>8169</t>
  </si>
  <si>
    <t>Обеспечение мероприятий по капитальному ремонту и ремонту дворовых территорий многоквартирных домов, проездов к дворовым территориям многоквартирных домов городского поселения Ковылкино из средств Дорожного фонда</t>
  </si>
  <si>
    <t>Прочие межбюджетные транcферты, передаваемые бюджетам поселений в зависимости от доли поставленного сельскохозяйственного сырья для переработки на предприятия переработки, за 2013 год</t>
  </si>
  <si>
    <t>Прочие межбюджетные транcферты, передаваемые бюджетам поселений в зависимости от розничной реализации на его территории алкогольной продукции с объемной долей этилового спирта свыше 25%, за 2013 год</t>
  </si>
  <si>
    <t>Прочие межбюджетные транcферты, передаваемые бюджетам поселений в зависимости  от выполнения социально-экономических показателей, за 2013 год</t>
  </si>
  <si>
    <t>Прочие межбюджетные транcферты, передаваемые бюджетам поселений в зависимости от розничной реализации на его территории алкогольной продукции с объемной долей этилового спирта свыше 25%, за 2013 год (5%)</t>
  </si>
  <si>
    <t>Прочие межбюджетные транcферты, передаваемые бюджетам поселений в зависимости от доли поставленного сельскохозяйственного сырья для переработки на предприятия переработки, за 2013 год (5%)</t>
  </si>
  <si>
    <t>7604</t>
  </si>
  <si>
    <t>7699</t>
  </si>
  <si>
    <t>Софинансирование расходных обязательств по вопросам местного значения за счет субсидий, выплачиваемых в зависимости от розничной реализации на территории района алкогольной продукции с объемной долей этилового спирта свыше 25%, произведенной на территории Республики Мордовия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</si>
  <si>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</si>
  <si>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Софинансирование расходных обязательств по вопросам местного значения за счет субсидий, выплачиваемых в зависимости от выручки за поставленное с территории муниципального района сельскохозяйственное сырье для переработки в организации перерабатывающей промышленности, расположенные на территории Республики Мордовия</t>
  </si>
  <si>
    <t>Субсидии бюджетам бюджетной системы Российской Федерации (межбюджетные субсидии), за 2013 год</t>
  </si>
  <si>
    <t>ДОХОДЫ  БЮДЖЕТА  ГОРОДСКОГО ПОСЕЛЕНИЯ КОВЫЛКИНО КОВЫЛКИНСКОГО МУНИЦИПАЛЬНОГО РАЙОНА 
РЕСПУБЛИКИ МОРДОВИЯ НА 2015 ГОД</t>
  </si>
  <si>
    <t xml:space="preserve">ВЕДОМСТВЕННАЯ СТРУКТУРА РАСХОДОВ БЮДЖЕТА 
городского поселения Ковылкино  на 2015 год        
</t>
  </si>
  <si>
    <t>0400</t>
  </si>
  <si>
    <t>Муниципальная целева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поселения Ковылкино Ковылкинского муниципального района Республики Мордовия на период 2015 - 2017 годы"</t>
  </si>
  <si>
    <t>Обеспечение мероприятий в рамках соответствующей муниципальной программы (подпрограммы) городского поселения Ковылкино</t>
  </si>
  <si>
    <t xml:space="preserve">ВЕДОМСТВЕННАЯ СТРУКТУРА РАСХОДОВ БЮДЖЕТА ГОРОДСКОГО ПОСЕЛЕНИЯ КОВЫЛКИНО КОВЫЛКИНСКОГО МУНИЦИПАЛЬНОГО РАЙОНА РЕСПУБЛИКИ МОРДОВИЯ НА 2015 ГОД        
</t>
  </si>
  <si>
    <t>РАСПРЕДЕЛЕНИЕ РАСХОДОВ БЮДЖЕТА ГОРОДСКОГО ПОСЕЛЕНИЯ КОВЫЛКИНО КОВЫЛКИНСКОГО МУНИЦИПАЛЬНОГО РАЙОНА РЕСПУБЛИКИ МОРДОВИЯ НА 2015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</si>
  <si>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2</t>
  </si>
  <si>
    <t xml:space="preserve">                                   Приложение 5</t>
  </si>
  <si>
    <t>900 1 11 05013 13 0000 120</t>
  </si>
  <si>
    <t>945 1 11  05035 13 0000 120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</si>
  <si>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</si>
  <si>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945 1 11 09045 13 0000 120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</si>
  <si>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</si>
  <si>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</si>
  <si>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1 11 05013 13 0000 120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</si>
  <si>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</si>
  <si>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</si>
  <si>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</si>
  <si>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1 11 09045 13 0000 120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</si>
  <si>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</si>
  <si>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</si>
  <si>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</si>
  <si>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</si>
  <si>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</si>
  <si>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</si>
  <si>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</si>
  <si>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</si>
  <si>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</si>
  <si>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</si>
  <si>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</si>
  <si>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</si>
  <si>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</si>
  <si>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</si>
  <si>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</si>
  <si>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</si>
  <si>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</si>
  <si>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</si>
  <si>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</si>
  <si>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</si>
  <si>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</si>
  <si>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</si>
  <si>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</si>
  <si>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</si>
  <si>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</si>
  <si>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</si>
  <si>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2 02 01999 13 0000 151</t>
  </si>
  <si>
    <t>Прочие дотации бюджетам городских поселений</t>
  </si>
  <si>
    <t>2 02 02999 13 0000 151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</si>
  <si>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</si>
  <si>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</si>
  <si>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2 02 04999 13 0000 151</t>
  </si>
  <si>
    <t>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</si>
  <si>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</si>
  <si>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</si>
  <si>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</si>
  <si>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2 02 02080 13 0000 151</t>
  </si>
  <si>
    <t>Субсидии бюджетам городских поселений для обеспечения земельных участков коммунальной инфраструктурой в целях жилищного строительства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</si>
  <si>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</si>
  <si>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</si>
  <si>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</si>
  <si>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</si>
  <si>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</si>
  <si>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</si>
  <si>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2 02 04012 13 0000 151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</si>
  <si>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</si>
  <si>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2 02 03999 13 0000 151</t>
  </si>
  <si>
    <t>Прочие субвенции бюджетам городских поселений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</si>
  <si>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</si>
  <si>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</si>
  <si>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2 02 02137 13 0000 151</t>
  </si>
  <si>
    <t>Субсидии бюджетам городских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</si>
  <si>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2 02 02116 13 0000 151</t>
  </si>
  <si>
    <t>Субсидии бюджетам городских поселений на капитальный ремонт и ремонт автомобильных дорог общего пользования административных центров субъектов Российской Федерации</t>
  </si>
  <si>
    <t>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</si>
  <si>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</si>
  <si>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2 02 02089 13 0001 151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</si>
  <si>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</si>
  <si>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2 02 02088 13 0001 151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</si>
  <si>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</si>
  <si>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</si>
  <si>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</si>
  <si>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945 2 02 03024 13 0000 151</t>
  </si>
  <si>
    <t>4111</t>
  </si>
  <si>
    <t>4112</t>
  </si>
  <si>
    <t>4118</t>
  </si>
  <si>
    <t>4201</t>
  </si>
  <si>
    <t>4202</t>
  </si>
  <si>
    <t>4300</t>
  </si>
  <si>
    <t>4301</t>
  </si>
  <si>
    <t>4302</t>
  </si>
  <si>
    <t>4304</t>
  </si>
  <si>
    <t>945 1 17 05050 13 0000 180</t>
  </si>
  <si>
    <t>9115</t>
  </si>
  <si>
    <t>Дефицит</t>
  </si>
  <si>
    <t>4100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</si>
  <si>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</si>
  <si>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</si>
  <si>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Обслуживание государственного внутреннего и муниципального долга</t>
  </si>
  <si>
    <t xml:space="preserve">Процентные платежи по муниципальному  долгу </t>
  </si>
  <si>
    <t xml:space="preserve">Обслуживание муниципального долга </t>
  </si>
  <si>
    <t>Резервный фонд администрации муниципального образования</t>
  </si>
  <si>
    <t>Мероприятия в области жилищно-коммунального хозяйства</t>
  </si>
  <si>
    <t>Мероприятия по благоустройству территорий городских округов и поселений</t>
  </si>
  <si>
    <t>Прочие мероприятия по благоустройству городских округов и поселений</t>
  </si>
  <si>
    <t>15</t>
  </si>
  <si>
    <t>7700</t>
  </si>
  <si>
    <t>9600</t>
  </si>
  <si>
    <t>Мероприятия за счет средств Фонда содействия реформированию жилищно-коммунального хозяйства</t>
  </si>
  <si>
    <t>Обеспечение мероприятий по переселению граждан из ветхого и аварийного жилищного фонда за счет средств местного бюджета</t>
  </si>
  <si>
    <t>4114</t>
  </si>
  <si>
    <t>Расходы на выплаты по оплате труда Главы местной администрации (исполнительно-распорядительного органа муниципального образования)</t>
  </si>
  <si>
    <t>Резервный фонд администрации муниципальных образований</t>
  </si>
  <si>
    <t>4200</t>
  </si>
  <si>
    <t>Мероприятия по реализации отдельных полномочий органов местного самоуправления</t>
  </si>
  <si>
    <t>9100</t>
  </si>
  <si>
    <t>4124</t>
  </si>
  <si>
    <t>????????????????</t>
  </si>
  <si>
    <t>Субсидии юридическим лицам( за исключением субсидий муниципальным учреждениям), индивидуальным предпринимателям, физическим лицам-производителям товаров, работ, услуг, а также некоммерческим организациям, не являющимся муниципальными учреждениями</t>
  </si>
  <si>
    <t>Субсидии на возмещение недополученных доходов ресурсоснабжающим организациям, возникших в результате реализации коммунальных ресурсов населению, проживающему  на территории муниципального образования</t>
  </si>
  <si>
    <t>Источники внутреннего финансирования дефицита  бюджета городского поселения Ковылкино Ковылкинского муниципального района на 2015 год</t>
  </si>
  <si>
    <t>Бюджетные инвестиции в объекты капитального строительства государственной(муниципаотной )собственности</t>
  </si>
  <si>
    <t>Проектирование и строительство (реконструкция) автомобильных дорог местного значения и искуственных сооружений на них за счет средств местного бюджета</t>
  </si>
  <si>
    <t>Бюджетные инвестиции в объекты капитального строительства государственной( муниципальной) собственности.</t>
  </si>
  <si>
    <t>900 1 14 06013 13 0000 430</t>
  </si>
  <si>
    <t>06</t>
  </si>
  <si>
    <t>00</t>
  </si>
  <si>
    <t>Охрана окружающей среды</t>
  </si>
  <si>
    <t>Другие вопросы в области охраны окружающей среды</t>
  </si>
  <si>
    <t>4205</t>
  </si>
  <si>
    <t>Мероприятия в области охраны окружающей среды</t>
  </si>
  <si>
    <t>945 2 02 01001 13 0000 151</t>
  </si>
  <si>
    <t>312</t>
  </si>
  <si>
    <t>000 01  03  01  00  13  0000  810</t>
  </si>
  <si>
    <t>от 26__ декабря 2014 г. № _9___</t>
  </si>
  <si>
    <t>от ___26__ декабря 2014 г. № __9__</t>
  </si>
  <si>
    <t>от 26__ декабря 2014 г. № __9__</t>
  </si>
  <si>
    <t>от _26_ декабря 2014 г. №_9</t>
  </si>
  <si>
    <t>от 26 декабря 2014 г. № 9</t>
  </si>
  <si>
    <t>(в новой редакции от 25.03.2015г.№      )</t>
  </si>
  <si>
    <t>4237</t>
  </si>
  <si>
    <t>Мероприятия по землеустройству и землепользованию городских округов</t>
  </si>
  <si>
    <t>946 2 02 03024 13 0000 151</t>
  </si>
  <si>
    <t>947 2 02 03024 13 0000 151</t>
  </si>
  <si>
    <t>948 2 02 03024 13 0000 151</t>
  </si>
  <si>
    <t>949 2 02 03024 13 0000 151</t>
  </si>
  <si>
    <t>950 2 02 03024 13 0000 151</t>
  </si>
  <si>
    <t>000 2 02 02 000 00 0000 151</t>
  </si>
  <si>
    <t>Субсидии бюджетам субъектов Российской Федерации и муниципальных образований ( межбюджетные субсидии)</t>
  </si>
  <si>
    <t>Республиканская адресная программа "Переселение граждан из аварийного жилищного фонда Республики Мордовия" на 2013 - 2017 годы в рамках Государственной программы Республики Мордовия "Развитие жилищного строительства и сферы жилищно-коммунального хозяйства" на 2014 - 2020 годы</t>
  </si>
  <si>
    <t>Капитальный ремонт муниципального жилищного фонда</t>
  </si>
  <si>
    <t>945 2 02 02 088 13 0002 151</t>
  </si>
  <si>
    <t>Субсидии бюджетам городских  поселений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</si>
  <si>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средств,республиканского бюджета Республики Мордовия</t>
  </si>
  <si>
    <t>4236</t>
  </si>
  <si>
    <t>000 2 02 04000 00 0000 151</t>
  </si>
  <si>
    <t>Иные межбюджетные трансферты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 , установленных законодательством РФ</t>
  </si>
  <si>
    <t>0204</t>
  </si>
  <si>
    <t>Иные межбюджетные трансферты на обеспечение проживающих в поселении и нуждающихся в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строительства. а также иных полномочий органов местного самоуправления в соответствии с жилищным законодательством</t>
  </si>
  <si>
    <t xml:space="preserve">Коммунальные услуги </t>
  </si>
  <si>
    <t>945 2 02 02 089 13 0002 151</t>
  </si>
  <si>
    <t>945 2 02 041413 0000 151</t>
  </si>
  <si>
    <t>945 2 02 02 999 13 0000 151</t>
  </si>
  <si>
    <t>(в новой редакции от 10.07.2015г.№      )</t>
  </si>
  <si>
    <t>(в новой редакции от 10.07.2015 г. №     )</t>
  </si>
  <si>
    <t>4233</t>
  </si>
  <si>
    <t>4234</t>
  </si>
  <si>
    <t>Капитальный ремонт, ремонт и содержание автомобильных дорог общего пользования местного  значения и искусственных сооружений на них за счет средств дорожного фонда</t>
  </si>
  <si>
    <t>Прочие работы и услуги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</si>
  <si>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</si>
  <si>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2 02 02150 13 0000 151</t>
  </si>
  <si>
    <t xml:space="preserve">2 02 02 150 13 0000 151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</si>
</sst>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b/>
      <sz val="10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Verdana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172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49" fontId="36" fillId="0" borderId="1">
      <alignment horizontal="center" shrinkToFit="1"/>
      <protection/>
    </xf>
    <xf numFmtId="0" fontId="36" fillId="0" borderId="2">
      <alignment horizontal="left" wrapText="1" indent="2"/>
      <protection/>
    </xf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7" borderId="3" applyNumberFormat="0" applyAlignment="0" applyProtection="0"/>
    <xf numFmtId="0" fontId="67" fillId="23" borderId="4" applyNumberFormat="0" applyAlignment="0" applyProtection="0"/>
    <xf numFmtId="0" fontId="68" fillId="23" borderId="3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55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4" borderId="9" applyNumberFormat="0" applyAlignment="0" applyProtection="0"/>
    <xf numFmtId="0" fontId="46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8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0" fontId="74" fillId="0" borderId="11" applyNumberFormat="0" applyFill="0" applyAlignment="0" applyProtection="0"/>
    <xf numFmtId="0" fontId="35" fillId="0" borderId="0">
      <alignment/>
      <protection/>
    </xf>
    <xf numFmtId="0" fontId="7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28" borderId="0" applyNumberFormat="0" applyBorder="0" applyAlignment="0" applyProtection="0"/>
  </cellStyleXfs>
  <cellXfs count="520">
    <xf numFmtId="0" fontId="0" fillId="0" borderId="0" xfId="0" applyFont="1" applyAlignment="1">
      <alignment/>
    </xf>
    <xf numFmtId="0" fontId="3" fillId="0" borderId="0" xfId="35" applyFont="1" applyAlignment="1" applyProtection="1">
      <alignment horizontal="left" vertical="center"/>
      <protection locked="0"/>
    </xf>
    <xf numFmtId="0" fontId="3" fillId="0" borderId="0" xfId="35" applyFont="1" applyProtection="1">
      <alignment/>
      <protection locked="0"/>
    </xf>
    <xf numFmtId="0" fontId="5" fillId="0" borderId="0" xfId="35" applyFont="1" applyFill="1" applyBorder="1" applyAlignment="1" applyProtection="1">
      <alignment horizontal="center"/>
      <protection locked="0"/>
    </xf>
    <xf numFmtId="0" fontId="2" fillId="0" borderId="0" xfId="35" applyProtection="1">
      <alignment/>
      <protection locked="0"/>
    </xf>
    <xf numFmtId="0" fontId="6" fillId="0" borderId="0" xfId="35" applyFont="1" applyFill="1" applyAlignment="1" applyProtection="1">
      <alignment horizontal="center"/>
      <protection locked="0"/>
    </xf>
    <xf numFmtId="0" fontId="3" fillId="0" borderId="0" xfId="35" applyFont="1" applyAlignment="1" applyProtection="1">
      <alignment horizont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0" fontId="9" fillId="0" borderId="0" xfId="35" applyFont="1" applyAlignment="1" applyProtection="1">
      <alignment horizontal="center"/>
      <protection locked="0"/>
    </xf>
    <xf numFmtId="0" fontId="3" fillId="0" borderId="0" xfId="35" applyFont="1" applyBorder="1" applyProtection="1">
      <alignment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29" borderId="12" xfId="35" applyFont="1" applyFill="1" applyBorder="1" applyAlignment="1" applyProtection="1">
      <alignment horizontal="center" vertical="center"/>
      <protection locked="0"/>
    </xf>
    <xf numFmtId="172" fontId="8" fillId="30" borderId="12" xfId="35" applyNumberFormat="1" applyFont="1" applyFill="1" applyBorder="1" applyAlignment="1" applyProtection="1">
      <alignment horizontal="left" vertical="center"/>
      <protection/>
    </xf>
    <xf numFmtId="0" fontId="8" fillId="0" borderId="12" xfId="35" applyFont="1" applyFill="1" applyBorder="1" applyProtection="1">
      <alignment/>
      <protection locked="0"/>
    </xf>
    <xf numFmtId="0" fontId="8" fillId="0" borderId="12" xfId="35" applyFont="1" applyFill="1" applyBorder="1" applyAlignment="1">
      <alignment wrapText="1"/>
      <protection/>
    </xf>
    <xf numFmtId="0" fontId="11" fillId="0" borderId="0" xfId="35" applyFont="1" applyFill="1" applyProtection="1">
      <alignment/>
      <protection locked="0"/>
    </xf>
    <xf numFmtId="172" fontId="11" fillId="0" borderId="0" xfId="35" applyNumberFormat="1" applyFont="1" applyFill="1" applyProtection="1">
      <alignment/>
      <protection locked="0"/>
    </xf>
    <xf numFmtId="0" fontId="12" fillId="0" borderId="0" xfId="35" applyFont="1" applyFill="1">
      <alignment/>
      <protection/>
    </xf>
    <xf numFmtId="0" fontId="8" fillId="0" borderId="12" xfId="35" applyFont="1" applyFill="1" applyBorder="1" applyAlignment="1">
      <alignment vertical="center"/>
      <protection/>
    </xf>
    <xf numFmtId="0" fontId="10" fillId="0" borderId="12" xfId="35" applyFont="1" applyFill="1" applyBorder="1" applyAlignment="1">
      <alignment vertical="center"/>
      <protection/>
    </xf>
    <xf numFmtId="0" fontId="10" fillId="0" borderId="12" xfId="35" applyNumberFormat="1" applyFont="1" applyFill="1" applyBorder="1" applyAlignment="1">
      <alignment wrapText="1"/>
      <protection/>
    </xf>
    <xf numFmtId="0" fontId="10" fillId="0" borderId="12" xfId="35" applyFont="1" applyFill="1" applyBorder="1" applyAlignment="1">
      <alignment wrapText="1"/>
      <protection/>
    </xf>
    <xf numFmtId="0" fontId="11" fillId="0" borderId="0" xfId="35" applyFont="1" applyFill="1" applyBorder="1" applyProtection="1">
      <alignment/>
      <protection locked="0"/>
    </xf>
    <xf numFmtId="0" fontId="3" fillId="0" borderId="0" xfId="35" applyFont="1" applyFill="1" applyProtection="1">
      <alignment/>
      <protection locked="0"/>
    </xf>
    <xf numFmtId="0" fontId="8" fillId="0" borderId="12" xfId="35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74" fontId="10" fillId="0" borderId="0" xfId="35" applyNumberFormat="1" applyFont="1" applyFill="1" applyBorder="1" applyProtection="1">
      <alignment/>
      <protection locked="0"/>
    </xf>
    <xf numFmtId="0" fontId="10" fillId="0" borderId="0" xfId="35" applyFont="1" applyFill="1" applyBorder="1" applyProtection="1">
      <alignment/>
      <protection locked="0"/>
    </xf>
    <xf numFmtId="49" fontId="10" fillId="0" borderId="12" xfId="0" applyNumberFormat="1" applyFont="1" applyFill="1" applyBorder="1" applyAlignment="1" applyProtection="1">
      <alignment horizontal="center" wrapText="1"/>
      <protection locked="0"/>
    </xf>
    <xf numFmtId="49" fontId="8" fillId="0" borderId="12" xfId="0" applyNumberFormat="1" applyFont="1" applyFill="1" applyBorder="1" applyAlignment="1" applyProtection="1">
      <alignment horizontal="center" wrapText="1"/>
      <protection locked="0"/>
    </xf>
    <xf numFmtId="0" fontId="8" fillId="0" borderId="0" xfId="35" applyFont="1" applyFill="1" applyBorder="1" applyProtection="1">
      <alignment/>
      <protection locked="0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35" applyNumberFormat="1" applyFont="1" applyFill="1" applyBorder="1" applyProtection="1">
      <alignment/>
      <protection locked="0"/>
    </xf>
    <xf numFmtId="0" fontId="8" fillId="0" borderId="0" xfId="35" applyFont="1" applyFill="1" applyBorder="1" applyAlignment="1" applyProtection="1">
      <alignment vertical="top" wrapText="1"/>
      <protection locked="0"/>
    </xf>
    <xf numFmtId="0" fontId="8" fillId="0" borderId="0" xfId="35" applyFont="1" applyFill="1" applyBorder="1" applyAlignment="1" applyProtection="1">
      <alignment horizontal="center" wrapText="1"/>
      <protection locked="0"/>
    </xf>
    <xf numFmtId="49" fontId="8" fillId="0" borderId="0" xfId="35" applyNumberFormat="1" applyFont="1" applyFill="1" applyBorder="1" applyAlignment="1" applyProtection="1">
      <alignment horizontal="center" wrapText="1"/>
      <protection locked="0"/>
    </xf>
    <xf numFmtId="172" fontId="8" fillId="0" borderId="0" xfId="35" applyNumberFormat="1" applyFont="1" applyFill="1" applyBorder="1" applyAlignment="1" applyProtection="1">
      <alignment wrapText="1"/>
      <protection locked="0"/>
    </xf>
    <xf numFmtId="0" fontId="18" fillId="0" borderId="12" xfId="35" applyFont="1" applyFill="1" applyBorder="1" applyAlignment="1" applyProtection="1">
      <alignment vertical="top" wrapText="1"/>
      <protection locked="0"/>
    </xf>
    <xf numFmtId="49" fontId="8" fillId="0" borderId="12" xfId="35" applyNumberFormat="1" applyFont="1" applyFill="1" applyBorder="1" applyAlignment="1" applyProtection="1">
      <alignment horizontal="center" wrapText="1"/>
      <protection locked="0"/>
    </xf>
    <xf numFmtId="49" fontId="10" fillId="0" borderId="12" xfId="35" applyNumberFormat="1" applyFont="1" applyFill="1" applyBorder="1" applyAlignment="1" applyProtection="1">
      <alignment horizontal="center" wrapText="1"/>
      <protection locked="0"/>
    </xf>
    <xf numFmtId="0" fontId="10" fillId="0" borderId="12" xfId="35" applyFont="1" applyFill="1" applyBorder="1" applyAlignment="1" applyProtection="1">
      <alignment vertical="top" wrapText="1"/>
      <protection locked="0"/>
    </xf>
    <xf numFmtId="0" fontId="10" fillId="0" borderId="12" xfId="35" applyFont="1" applyFill="1" applyBorder="1" applyAlignment="1" applyProtection="1">
      <alignment wrapText="1"/>
      <protection locked="0"/>
    </xf>
    <xf numFmtId="0" fontId="10" fillId="0" borderId="0" xfId="35" applyFont="1" applyFill="1" applyProtection="1">
      <alignment/>
      <protection locked="0"/>
    </xf>
    <xf numFmtId="49" fontId="10" fillId="0" borderId="0" xfId="35" applyNumberFormat="1" applyFont="1" applyFill="1" applyAlignment="1" applyProtection="1">
      <alignment horizontal="center"/>
      <protection locked="0"/>
    </xf>
    <xf numFmtId="173" fontId="10" fillId="0" borderId="0" xfId="0" applyNumberFormat="1" applyFont="1" applyFill="1" applyAlignment="1">
      <alignment/>
    </xf>
    <xf numFmtId="0" fontId="10" fillId="0" borderId="0" xfId="35" applyFont="1" applyFill="1" applyAlignment="1" applyProtection="1">
      <alignment vertical="top" wrapText="1"/>
      <protection locked="0"/>
    </xf>
    <xf numFmtId="0" fontId="10" fillId="0" borderId="12" xfId="35" applyFont="1" applyFill="1" applyBorder="1" applyAlignment="1" applyProtection="1">
      <alignment horizontal="center" vertical="top" wrapText="1"/>
      <protection locked="0"/>
    </xf>
    <xf numFmtId="49" fontId="10" fillId="0" borderId="12" xfId="35" applyNumberFormat="1" applyFont="1" applyFill="1" applyBorder="1" applyAlignment="1" applyProtection="1">
      <alignment horizontal="center"/>
      <protection locked="0"/>
    </xf>
    <xf numFmtId="174" fontId="10" fillId="0" borderId="0" xfId="0" applyNumberFormat="1" applyFont="1" applyFill="1" applyAlignment="1">
      <alignment/>
    </xf>
    <xf numFmtId="49" fontId="8" fillId="0" borderId="12" xfId="35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35" applyNumberFormat="1" applyFont="1" applyFill="1" applyBorder="1" applyAlignment="1" applyProtection="1">
      <alignment horizontal="center" vertical="center"/>
      <protection locked="0"/>
    </xf>
    <xf numFmtId="174" fontId="8" fillId="0" borderId="0" xfId="0" applyNumberFormat="1" applyFont="1" applyFill="1" applyAlignment="1">
      <alignment/>
    </xf>
    <xf numFmtId="173" fontId="8" fillId="0" borderId="0" xfId="35" applyNumberFormat="1" applyFont="1" applyFill="1" applyBorder="1" applyProtection="1">
      <alignment/>
      <protection locked="0"/>
    </xf>
    <xf numFmtId="2" fontId="10" fillId="0" borderId="12" xfId="0" applyNumberFormat="1" applyFont="1" applyFill="1" applyBorder="1" applyAlignment="1" applyProtection="1">
      <alignment wrapText="1"/>
      <protection locked="0"/>
    </xf>
    <xf numFmtId="49" fontId="8" fillId="0" borderId="12" xfId="62" applyNumberFormat="1" applyFont="1" applyFill="1" applyBorder="1" applyAlignment="1">
      <alignment horizontal="center"/>
      <protection/>
    </xf>
    <xf numFmtId="49" fontId="10" fillId="0" borderId="12" xfId="62" applyNumberFormat="1" applyFont="1" applyFill="1" applyBorder="1" applyAlignment="1">
      <alignment horizontal="center"/>
      <protection/>
    </xf>
    <xf numFmtId="0" fontId="10" fillId="0" borderId="12" xfId="64" applyFont="1" applyFill="1" applyBorder="1" applyAlignment="1">
      <alignment horizontal="left" wrapText="1"/>
      <protection/>
    </xf>
    <xf numFmtId="49" fontId="8" fillId="0" borderId="12" xfId="64" applyNumberFormat="1" applyFont="1" applyFill="1" applyBorder="1" applyAlignment="1">
      <alignment horizontal="center"/>
      <protection/>
    </xf>
    <xf numFmtId="49" fontId="10" fillId="0" borderId="12" xfId="64" applyNumberFormat="1" applyFont="1" applyFill="1" applyBorder="1" applyAlignment="1">
      <alignment horizontal="center"/>
      <protection/>
    </xf>
    <xf numFmtId="49" fontId="8" fillId="0" borderId="12" xfId="35" applyNumberFormat="1" applyFont="1" applyFill="1" applyBorder="1" applyAlignment="1" applyProtection="1">
      <alignment horizontal="center"/>
      <protection locked="0"/>
    </xf>
    <xf numFmtId="174" fontId="8" fillId="0" borderId="0" xfId="35" applyNumberFormat="1" applyFont="1" applyFill="1" applyBorder="1" applyProtection="1">
      <alignment/>
      <protection locked="0"/>
    </xf>
    <xf numFmtId="0" fontId="8" fillId="0" borderId="12" xfId="62" applyFont="1" applyFill="1" applyBorder="1" applyAlignment="1">
      <alignment horizontal="center"/>
      <protection/>
    </xf>
    <xf numFmtId="0" fontId="10" fillId="0" borderId="12" xfId="62" applyFont="1" applyFill="1" applyBorder="1" applyAlignment="1">
      <alignment horizontal="center"/>
      <protection/>
    </xf>
    <xf numFmtId="0" fontId="10" fillId="0" borderId="12" xfId="62" applyFont="1" applyFill="1" applyBorder="1" applyAlignment="1">
      <alignment wrapText="1"/>
      <protection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35" applyNumberFormat="1" applyFont="1" applyFill="1" applyBorder="1" applyAlignment="1" applyProtection="1">
      <alignment/>
      <protection locked="0"/>
    </xf>
    <xf numFmtId="49" fontId="5" fillId="0" borderId="0" xfId="35" applyNumberFormat="1" applyFont="1" applyFill="1" applyAlignment="1" applyProtection="1">
      <alignment/>
      <protection locked="0"/>
    </xf>
    <xf numFmtId="0" fontId="5" fillId="0" borderId="0" xfId="35" applyFont="1" applyFill="1" applyAlignment="1" applyProtection="1">
      <alignment/>
      <protection locked="0"/>
    </xf>
    <xf numFmtId="0" fontId="3" fillId="0" borderId="0" xfId="35" applyFont="1" applyAlignment="1" applyProtection="1">
      <alignment horizontal="right" vertical="center"/>
      <protection locked="0"/>
    </xf>
    <xf numFmtId="0" fontId="8" fillId="0" borderId="12" xfId="35" applyNumberFormat="1" applyFont="1" applyFill="1" applyBorder="1" applyAlignment="1">
      <alignment wrapText="1"/>
      <protection/>
    </xf>
    <xf numFmtId="0" fontId="10" fillId="0" borderId="12" xfId="35" applyNumberFormat="1" applyFont="1" applyFill="1" applyBorder="1" applyAlignment="1">
      <alignment horizontal="left" wrapText="1"/>
      <protection/>
    </xf>
    <xf numFmtId="172" fontId="4" fillId="0" borderId="12" xfId="35" applyNumberFormat="1" applyFont="1" applyFill="1" applyBorder="1" applyAlignment="1" applyProtection="1">
      <alignment horizontal="right"/>
      <protection locked="0"/>
    </xf>
    <xf numFmtId="172" fontId="5" fillId="0" borderId="12" xfId="35" applyNumberFormat="1" applyFont="1" applyFill="1" applyBorder="1" applyAlignment="1" applyProtection="1">
      <alignment horizontal="right"/>
      <protection locked="0"/>
    </xf>
    <xf numFmtId="0" fontId="8" fillId="0" borderId="12" xfId="35" applyFont="1" applyFill="1" applyBorder="1" applyAlignment="1">
      <alignment vertical="center" wrapText="1"/>
      <protection/>
    </xf>
    <xf numFmtId="0" fontId="10" fillId="0" borderId="12" xfId="35" applyFont="1" applyFill="1" applyBorder="1" applyAlignment="1">
      <alignment vertical="center" wrapText="1"/>
      <protection/>
    </xf>
    <xf numFmtId="0" fontId="3" fillId="0" borderId="12" xfId="35" applyFont="1" applyBorder="1" applyAlignment="1" applyProtection="1">
      <alignment horizontal="left" vertical="center"/>
      <protection locked="0"/>
    </xf>
    <xf numFmtId="0" fontId="8" fillId="0" borderId="12" xfId="35" applyFont="1" applyBorder="1" applyProtection="1">
      <alignment/>
      <protection locked="0"/>
    </xf>
    <xf numFmtId="49" fontId="5" fillId="0" borderId="0" xfId="35" applyNumberFormat="1" applyFont="1" applyFill="1" applyBorder="1" applyAlignment="1" applyProtection="1">
      <alignment horizontal="right"/>
      <protection locked="0"/>
    </xf>
    <xf numFmtId="0" fontId="5" fillId="0" borderId="0" xfId="35" applyFont="1" applyFill="1" applyAlignment="1" applyProtection="1">
      <alignment horizontal="right"/>
      <protection locked="0"/>
    </xf>
    <xf numFmtId="49" fontId="5" fillId="0" borderId="0" xfId="35" applyNumberFormat="1" applyFont="1" applyFill="1" applyAlignment="1" applyProtection="1">
      <alignment horizontal="right"/>
      <protection locked="0"/>
    </xf>
    <xf numFmtId="17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35" applyFont="1" applyFill="1" applyBorder="1" applyProtection="1">
      <alignment/>
      <protection locked="0"/>
    </xf>
    <xf numFmtId="0" fontId="28" fillId="0" borderId="12" xfId="64" applyFont="1" applyFill="1" applyBorder="1" applyAlignment="1">
      <alignment horizontal="left" wrapText="1"/>
      <protection/>
    </xf>
    <xf numFmtId="49" fontId="13" fillId="0" borderId="12" xfId="35" applyNumberFormat="1" applyFont="1" applyFill="1" applyBorder="1" applyAlignment="1" applyProtection="1">
      <alignment horizontal="center" wrapText="1"/>
      <protection locked="0"/>
    </xf>
    <xf numFmtId="49" fontId="18" fillId="0" borderId="12" xfId="35" applyNumberFormat="1" applyFont="1" applyFill="1" applyBorder="1" applyAlignment="1" applyProtection="1">
      <alignment horizontal="center" wrapText="1"/>
      <protection locked="0"/>
    </xf>
    <xf numFmtId="49" fontId="18" fillId="0" borderId="12" xfId="0" applyNumberFormat="1" applyFont="1" applyFill="1" applyBorder="1" applyAlignment="1" applyProtection="1">
      <alignment horizontal="center" wrapText="1"/>
      <protection locked="0"/>
    </xf>
    <xf numFmtId="175" fontId="3" fillId="0" borderId="0" xfId="35" applyNumberFormat="1" applyFont="1" applyProtection="1">
      <alignment/>
      <protection locked="0"/>
    </xf>
    <xf numFmtId="4" fontId="5" fillId="0" borderId="0" xfId="35" applyNumberFormat="1" applyFont="1" applyFill="1" applyBorder="1" applyAlignment="1" applyProtection="1">
      <alignment horizontal="right"/>
      <protection locked="0"/>
    </xf>
    <xf numFmtId="4" fontId="5" fillId="0" borderId="0" xfId="35" applyNumberFormat="1" applyFont="1" applyFill="1" applyBorder="1" applyAlignment="1" applyProtection="1">
      <alignment/>
      <protection locked="0"/>
    </xf>
    <xf numFmtId="175" fontId="3" fillId="0" borderId="0" xfId="35" applyNumberFormat="1" applyFont="1" applyBorder="1" applyProtection="1">
      <alignment/>
      <protection locked="0"/>
    </xf>
    <xf numFmtId="2" fontId="10" fillId="0" borderId="12" xfId="0" applyNumberFormat="1" applyFont="1" applyFill="1" applyBorder="1" applyAlignment="1" applyProtection="1">
      <alignment vertical="top" wrapText="1"/>
      <protection locked="0"/>
    </xf>
    <xf numFmtId="49" fontId="22" fillId="0" borderId="12" xfId="0" applyNumberFormat="1" applyFont="1" applyFill="1" applyBorder="1" applyAlignment="1" applyProtection="1">
      <alignment horizontal="center" wrapText="1"/>
      <protection locked="0"/>
    </xf>
    <xf numFmtId="174" fontId="5" fillId="0" borderId="12" xfId="34" applyNumberFormat="1" applyFont="1" applyFill="1" applyBorder="1" applyAlignment="1" applyProtection="1">
      <alignment horizontal="right" wrapText="1"/>
      <protection/>
    </xf>
    <xf numFmtId="174" fontId="5" fillId="0" borderId="12" xfId="35" applyNumberFormat="1" applyFont="1" applyFill="1" applyBorder="1" applyAlignment="1" applyProtection="1">
      <alignment horizontal="right"/>
      <protection locked="0"/>
    </xf>
    <xf numFmtId="174" fontId="4" fillId="0" borderId="12" xfId="35" applyNumberFormat="1" applyFont="1" applyFill="1" applyBorder="1" applyAlignment="1" applyProtection="1">
      <alignment horizontal="right"/>
      <protection locked="0"/>
    </xf>
    <xf numFmtId="174" fontId="5" fillId="0" borderId="12" xfId="35" applyNumberFormat="1" applyFont="1" applyFill="1" applyBorder="1" applyAlignment="1" applyProtection="1">
      <alignment horizontal="right"/>
      <protection/>
    </xf>
    <xf numFmtId="0" fontId="10" fillId="0" borderId="0" xfId="35" applyFont="1" applyFill="1" applyBorder="1" applyAlignment="1" applyProtection="1">
      <alignment vertical="top" wrapText="1"/>
      <protection locked="0"/>
    </xf>
    <xf numFmtId="0" fontId="10" fillId="0" borderId="0" xfId="35" applyFont="1" applyFill="1" applyBorder="1" applyAlignment="1" applyProtection="1">
      <alignment horizontal="center" wrapText="1"/>
      <protection locked="0"/>
    </xf>
    <xf numFmtId="49" fontId="10" fillId="0" borderId="0" xfId="35" applyNumberFormat="1" applyFont="1" applyFill="1" applyBorder="1" applyAlignment="1" applyProtection="1">
      <alignment horizontal="center" wrapText="1"/>
      <protection locked="0"/>
    </xf>
    <xf numFmtId="172" fontId="10" fillId="0" borderId="0" xfId="35" applyNumberFormat="1" applyFont="1" applyFill="1" applyBorder="1" applyAlignment="1" applyProtection="1">
      <alignment wrapText="1"/>
      <protection locked="0"/>
    </xf>
    <xf numFmtId="172" fontId="10" fillId="0" borderId="0" xfId="35" applyNumberFormat="1" applyFont="1" applyFill="1" applyBorder="1" applyProtection="1">
      <alignment/>
      <protection locked="0"/>
    </xf>
    <xf numFmtId="174" fontId="4" fillId="0" borderId="12" xfId="35" applyNumberFormat="1" applyFont="1" applyFill="1" applyBorder="1" applyProtection="1">
      <alignment/>
      <protection locked="0"/>
    </xf>
    <xf numFmtId="174" fontId="5" fillId="0" borderId="12" xfId="35" applyNumberFormat="1" applyFont="1" applyFill="1" applyBorder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center" wrapText="1"/>
      <protection locked="0"/>
    </xf>
    <xf numFmtId="1" fontId="10" fillId="0" borderId="12" xfId="35" applyNumberFormat="1" applyFont="1" applyFill="1" applyBorder="1" applyAlignment="1" applyProtection="1">
      <alignment horizontal="center"/>
      <protection locked="0"/>
    </xf>
    <xf numFmtId="1" fontId="10" fillId="0" borderId="0" xfId="35" applyNumberFormat="1" applyFont="1" applyFill="1" applyAlignment="1" applyProtection="1">
      <alignment horizontal="center"/>
      <protection locked="0"/>
    </xf>
    <xf numFmtId="49" fontId="10" fillId="0" borderId="0" xfId="35" applyNumberFormat="1" applyFont="1" applyFill="1" applyProtection="1">
      <alignment/>
      <protection locked="0"/>
    </xf>
    <xf numFmtId="1" fontId="8" fillId="0" borderId="12" xfId="35" applyNumberFormat="1" applyFont="1" applyFill="1" applyBorder="1" applyAlignment="1" applyProtection="1">
      <alignment horizontal="center" wrapText="1"/>
      <protection locked="0"/>
    </xf>
    <xf numFmtId="49" fontId="10" fillId="0" borderId="12" xfId="35" applyNumberFormat="1" applyFont="1" applyFill="1" applyBorder="1" applyAlignment="1" applyProtection="1">
      <alignment wrapText="1"/>
      <protection locked="0"/>
    </xf>
    <xf numFmtId="1" fontId="10" fillId="0" borderId="12" xfId="35" applyNumberFormat="1" applyFont="1" applyFill="1" applyBorder="1" applyAlignment="1" applyProtection="1">
      <alignment horizontal="center" wrapText="1"/>
      <protection locked="0"/>
    </xf>
    <xf numFmtId="1" fontId="8" fillId="0" borderId="12" xfId="62" applyNumberFormat="1" applyFont="1" applyFill="1" applyBorder="1" applyAlignment="1">
      <alignment horizontal="center"/>
      <protection/>
    </xf>
    <xf numFmtId="1" fontId="10" fillId="0" borderId="12" xfId="62" applyNumberFormat="1" applyFont="1" applyFill="1" applyBorder="1" applyAlignment="1">
      <alignment horizontal="center"/>
      <protection/>
    </xf>
    <xf numFmtId="0" fontId="10" fillId="0" borderId="12" xfId="62" applyFont="1" applyFill="1" applyBorder="1" applyAlignment="1">
      <alignment horizontal="left" wrapText="1"/>
      <protection/>
    </xf>
    <xf numFmtId="1" fontId="10" fillId="0" borderId="12" xfId="64" applyNumberFormat="1" applyFont="1" applyFill="1" applyBorder="1" applyAlignment="1">
      <alignment horizontal="center" wrapText="1"/>
      <protection/>
    </xf>
    <xf numFmtId="1" fontId="10" fillId="0" borderId="12" xfId="62" applyNumberFormat="1" applyFont="1" applyFill="1" applyBorder="1" applyAlignment="1">
      <alignment horizontal="center" wrapText="1"/>
      <protection/>
    </xf>
    <xf numFmtId="174" fontId="23" fillId="0" borderId="12" xfId="34" applyNumberFormat="1" applyFont="1" applyFill="1" applyBorder="1" applyAlignment="1" applyProtection="1">
      <alignment horizontal="right" wrapText="1"/>
      <protection/>
    </xf>
    <xf numFmtId="1" fontId="8" fillId="0" borderId="12" xfId="64" applyNumberFormat="1" applyFont="1" applyFill="1" applyBorder="1" applyAlignment="1">
      <alignment horizontal="center" wrapText="1"/>
      <protection/>
    </xf>
    <xf numFmtId="49" fontId="22" fillId="0" borderId="12" xfId="35" applyNumberFormat="1" applyFont="1" applyFill="1" applyBorder="1" applyAlignment="1" applyProtection="1">
      <alignment horizontal="center" wrapText="1"/>
      <protection locked="0"/>
    </xf>
    <xf numFmtId="0" fontId="22" fillId="0" borderId="12" xfId="35" applyFont="1" applyFill="1" applyBorder="1" applyAlignment="1" applyProtection="1">
      <alignment vertical="top" wrapText="1"/>
      <protection locked="0"/>
    </xf>
    <xf numFmtId="174" fontId="22" fillId="0" borderId="0" xfId="35" applyNumberFormat="1" applyFont="1" applyFill="1" applyBorder="1" applyProtection="1">
      <alignment/>
      <protection locked="0"/>
    </xf>
    <xf numFmtId="0" fontId="22" fillId="0" borderId="0" xfId="35" applyFont="1" applyFill="1" applyBorder="1" applyProtection="1">
      <alignment/>
      <protection locked="0"/>
    </xf>
    <xf numFmtId="1" fontId="22" fillId="0" borderId="12" xfId="35" applyNumberFormat="1" applyFont="1" applyFill="1" applyBorder="1" applyAlignment="1" applyProtection="1">
      <alignment horizontal="center"/>
      <protection locked="0"/>
    </xf>
    <xf numFmtId="1" fontId="22" fillId="0" borderId="12" xfId="35" applyNumberFormat="1" applyFont="1" applyFill="1" applyBorder="1" applyAlignment="1" applyProtection="1">
      <alignment horizontal="center" wrapText="1"/>
      <protection locked="0"/>
    </xf>
    <xf numFmtId="1" fontId="22" fillId="0" borderId="12" xfId="0" applyNumberFormat="1" applyFont="1" applyFill="1" applyBorder="1" applyAlignment="1" applyProtection="1">
      <alignment horizontal="center" wrapText="1"/>
      <protection locked="0"/>
    </xf>
    <xf numFmtId="2" fontId="22" fillId="0" borderId="12" xfId="0" applyNumberFormat="1" applyFont="1" applyFill="1" applyBorder="1" applyAlignment="1" applyProtection="1">
      <alignment wrapText="1"/>
      <protection locked="0"/>
    </xf>
    <xf numFmtId="174" fontId="23" fillId="0" borderId="12" xfId="35" applyNumberFormat="1" applyFont="1" applyFill="1" applyBorder="1" applyAlignment="1" applyProtection="1">
      <alignment horizontal="right"/>
      <protection/>
    </xf>
    <xf numFmtId="174" fontId="23" fillId="0" borderId="12" xfId="35" applyNumberFormat="1" applyFont="1" applyFill="1" applyBorder="1" applyAlignment="1" applyProtection="1">
      <alignment horizontal="right"/>
      <protection locked="0"/>
    </xf>
    <xf numFmtId="1" fontId="22" fillId="0" borderId="12" xfId="62" applyNumberFormat="1" applyFont="1" applyFill="1" applyBorder="1" applyAlignment="1">
      <alignment horizontal="center"/>
      <protection/>
    </xf>
    <xf numFmtId="49" fontId="22" fillId="0" borderId="12" xfId="62" applyNumberFormat="1" applyFont="1" applyFill="1" applyBorder="1" applyAlignment="1">
      <alignment horizontal="center"/>
      <protection/>
    </xf>
    <xf numFmtId="172" fontId="22" fillId="0" borderId="0" xfId="35" applyNumberFormat="1" applyFont="1" applyFill="1" applyBorder="1" applyProtection="1">
      <alignment/>
      <protection locked="0"/>
    </xf>
    <xf numFmtId="0" fontId="22" fillId="0" borderId="0" xfId="35" applyFont="1" applyFill="1" applyBorder="1" applyAlignment="1" applyProtection="1">
      <alignment vertical="top" wrapText="1"/>
      <protection locked="0"/>
    </xf>
    <xf numFmtId="0" fontId="22" fillId="0" borderId="0" xfId="35" applyFont="1" applyFill="1" applyBorder="1" applyAlignment="1" applyProtection="1">
      <alignment horizontal="center" wrapText="1"/>
      <protection locked="0"/>
    </xf>
    <xf numFmtId="49" fontId="22" fillId="0" borderId="0" xfId="35" applyNumberFormat="1" applyFont="1" applyFill="1" applyBorder="1" applyAlignment="1" applyProtection="1">
      <alignment horizontal="center" wrapText="1"/>
      <protection locked="0"/>
    </xf>
    <xf numFmtId="172" fontId="22" fillId="0" borderId="0" xfId="35" applyNumberFormat="1" applyFont="1" applyFill="1" applyBorder="1" applyAlignment="1" applyProtection="1">
      <alignment wrapText="1"/>
      <protection locked="0"/>
    </xf>
    <xf numFmtId="0" fontId="22" fillId="0" borderId="12" xfId="64" applyFont="1" applyFill="1" applyBorder="1" applyAlignment="1">
      <alignment horizontal="left" wrapText="1"/>
      <protection/>
    </xf>
    <xf numFmtId="49" fontId="22" fillId="0" borderId="12" xfId="64" applyNumberFormat="1" applyFont="1" applyFill="1" applyBorder="1" applyAlignment="1">
      <alignment horizontal="center"/>
      <protection/>
    </xf>
    <xf numFmtId="1" fontId="22" fillId="0" borderId="12" xfId="64" applyNumberFormat="1" applyFont="1" applyFill="1" applyBorder="1" applyAlignment="1">
      <alignment horizontal="center" wrapText="1"/>
      <protection/>
    </xf>
    <xf numFmtId="1" fontId="22" fillId="0" borderId="12" xfId="62" applyNumberFormat="1" applyFont="1" applyFill="1" applyBorder="1" applyAlignment="1">
      <alignment horizontal="center" wrapText="1"/>
      <protection/>
    </xf>
    <xf numFmtId="174" fontId="23" fillId="0" borderId="12" xfId="35" applyNumberFormat="1" applyFont="1" applyFill="1" applyBorder="1" applyProtection="1">
      <alignment/>
      <protection locked="0"/>
    </xf>
    <xf numFmtId="2" fontId="22" fillId="0" borderId="12" xfId="0" applyNumberFormat="1" applyFont="1" applyFill="1" applyBorder="1" applyAlignment="1" applyProtection="1">
      <alignment wrapText="1" shrinkToFit="1"/>
      <protection locked="0"/>
    </xf>
    <xf numFmtId="174" fontId="5" fillId="0" borderId="0" xfId="35" applyNumberFormat="1" applyFont="1" applyFill="1" applyProtection="1">
      <alignment/>
      <protection locked="0"/>
    </xf>
    <xf numFmtId="174" fontId="5" fillId="0" borderId="0" xfId="35" applyNumberFormat="1" applyFont="1" applyFill="1" applyAlignment="1" applyProtection="1">
      <alignment horizontal="right"/>
      <protection locked="0"/>
    </xf>
    <xf numFmtId="174" fontId="5" fillId="0" borderId="12" xfId="35" applyNumberFormat="1" applyFont="1" applyFill="1" applyBorder="1" applyAlignment="1" applyProtection="1">
      <alignment horizontal="center"/>
      <protection locked="0"/>
    </xf>
    <xf numFmtId="174" fontId="5" fillId="0" borderId="12" xfId="0" applyNumberFormat="1" applyFont="1" applyFill="1" applyBorder="1" applyAlignment="1">
      <alignment/>
    </xf>
    <xf numFmtId="49" fontId="18" fillId="0" borderId="12" xfId="62" applyNumberFormat="1" applyFont="1" applyFill="1" applyBorder="1" applyAlignment="1">
      <alignment horizontal="center"/>
      <protection/>
    </xf>
    <xf numFmtId="1" fontId="18" fillId="0" borderId="12" xfId="62" applyNumberFormat="1" applyFont="1" applyFill="1" applyBorder="1" applyAlignment="1">
      <alignment horizontal="center" wrapText="1"/>
      <protection/>
    </xf>
    <xf numFmtId="174" fontId="24" fillId="0" borderId="12" xfId="35" applyNumberFormat="1" applyFont="1" applyFill="1" applyBorder="1" applyAlignment="1" applyProtection="1">
      <alignment horizontal="right"/>
      <protection/>
    </xf>
    <xf numFmtId="0" fontId="18" fillId="0" borderId="0" xfId="35" applyFont="1" applyFill="1" applyBorder="1" applyProtection="1">
      <alignment/>
      <protection locked="0"/>
    </xf>
    <xf numFmtId="2" fontId="18" fillId="0" borderId="12" xfId="0" applyNumberFormat="1" applyFont="1" applyFill="1" applyBorder="1" applyAlignment="1" applyProtection="1">
      <alignment wrapText="1"/>
      <protection locked="0"/>
    </xf>
    <xf numFmtId="1" fontId="18" fillId="0" borderId="12" xfId="35" applyNumberFormat="1" applyFont="1" applyFill="1" applyBorder="1" applyAlignment="1" applyProtection="1">
      <alignment horizontal="center" wrapText="1"/>
      <protection locked="0"/>
    </xf>
    <xf numFmtId="174" fontId="24" fillId="0" borderId="12" xfId="35" applyNumberFormat="1" applyFont="1" applyFill="1" applyBorder="1" applyAlignment="1" applyProtection="1">
      <alignment horizontal="right"/>
      <protection locked="0"/>
    </xf>
    <xf numFmtId="0" fontId="29" fillId="0" borderId="12" xfId="64" applyFont="1" applyFill="1" applyBorder="1" applyAlignment="1">
      <alignment horizontal="left" wrapText="1"/>
      <protection/>
    </xf>
    <xf numFmtId="49" fontId="30" fillId="0" borderId="12" xfId="35" applyNumberFormat="1" applyFont="1" applyFill="1" applyBorder="1" applyAlignment="1" applyProtection="1">
      <alignment horizontal="center" wrapText="1"/>
      <protection locked="0"/>
    </xf>
    <xf numFmtId="1" fontId="30" fillId="0" borderId="12" xfId="35" applyNumberFormat="1" applyFont="1" applyFill="1" applyBorder="1" applyAlignment="1" applyProtection="1">
      <alignment horizontal="center"/>
      <protection locked="0"/>
    </xf>
    <xf numFmtId="174" fontId="31" fillId="0" borderId="12" xfId="0" applyNumberFormat="1" applyFont="1" applyFill="1" applyBorder="1" applyAlignment="1">
      <alignment/>
    </xf>
    <xf numFmtId="0" fontId="32" fillId="0" borderId="0" xfId="35" applyFont="1" applyFill="1" applyBorder="1" applyProtection="1">
      <alignment/>
      <protection locked="0"/>
    </xf>
    <xf numFmtId="174" fontId="23" fillId="0" borderId="12" xfId="0" applyNumberFormat="1" applyFont="1" applyFill="1" applyBorder="1" applyAlignment="1">
      <alignment/>
    </xf>
    <xf numFmtId="1" fontId="18" fillId="0" borderId="12" xfId="62" applyNumberFormat="1" applyFont="1" applyFill="1" applyBorder="1" applyAlignment="1">
      <alignment horizontal="center"/>
      <protection/>
    </xf>
    <xf numFmtId="0" fontId="10" fillId="0" borderId="12" xfId="35" applyNumberFormat="1" applyFont="1" applyFill="1" applyBorder="1" applyAlignment="1">
      <alignment vertical="center" wrapText="1"/>
      <protection/>
    </xf>
    <xf numFmtId="175" fontId="12" fillId="0" borderId="0" xfId="35" applyNumberFormat="1" applyFont="1" applyFill="1">
      <alignment/>
      <protection/>
    </xf>
    <xf numFmtId="174" fontId="12" fillId="0" borderId="0" xfId="35" applyNumberFormat="1" applyFont="1" applyFill="1">
      <alignment/>
      <protection/>
    </xf>
    <xf numFmtId="0" fontId="8" fillId="0" borderId="12" xfId="35" applyFont="1" applyFill="1" applyBorder="1" applyAlignment="1">
      <alignment horizontal="justify" wrapText="1"/>
      <protection/>
    </xf>
    <xf numFmtId="0" fontId="33" fillId="0" borderId="12" xfId="64" applyFont="1" applyFill="1" applyBorder="1" applyAlignment="1">
      <alignment horizontal="left" wrapText="1"/>
      <protection/>
    </xf>
    <xf numFmtId="49" fontId="26" fillId="0" borderId="12" xfId="35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top" wrapText="1"/>
    </xf>
    <xf numFmtId="172" fontId="8" fillId="0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" fontId="27" fillId="0" borderId="12" xfId="35" applyNumberFormat="1" applyFont="1" applyFill="1" applyBorder="1" applyAlignment="1" applyProtection="1">
      <alignment horizontal="right"/>
      <protection locked="0"/>
    </xf>
    <xf numFmtId="1" fontId="13" fillId="0" borderId="12" xfId="35" applyNumberFormat="1" applyFont="1" applyFill="1" applyBorder="1" applyAlignment="1" applyProtection="1">
      <alignment horizontal="right"/>
      <protection locked="0"/>
    </xf>
    <xf numFmtId="0" fontId="8" fillId="31" borderId="12" xfId="35" applyFont="1" applyFill="1" applyBorder="1" applyAlignment="1" applyProtection="1">
      <alignment vertical="top" wrapText="1" shrinkToFit="1"/>
      <protection locked="0"/>
    </xf>
    <xf numFmtId="0" fontId="10" fillId="29" borderId="12" xfId="35" applyFont="1" applyFill="1" applyBorder="1" applyAlignment="1">
      <alignment wrapText="1"/>
      <protection/>
    </xf>
    <xf numFmtId="49" fontId="10" fillId="0" borderId="13" xfId="35" applyNumberFormat="1" applyFont="1" applyFill="1" applyBorder="1" applyAlignment="1" applyProtection="1">
      <alignment horizontal="center" wrapText="1"/>
      <protection locked="0"/>
    </xf>
    <xf numFmtId="0" fontId="13" fillId="0" borderId="12" xfId="0" applyFont="1" applyBorder="1" applyAlignment="1">
      <alignment horizontal="justify" vertical="top" wrapText="1"/>
    </xf>
    <xf numFmtId="0" fontId="18" fillId="0" borderId="12" xfId="35" applyNumberFormat="1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2" xfId="35" applyFont="1" applyFill="1" applyBorder="1" applyProtection="1">
      <alignment/>
      <protection locked="0"/>
    </xf>
    <xf numFmtId="0" fontId="10" fillId="0" borderId="12" xfId="35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0" fillId="0" borderId="12" xfId="0" applyFont="1" applyFill="1" applyBorder="1" applyAlignment="1">
      <alignment horizontal="left" vertical="justify" wrapText="1"/>
    </xf>
    <xf numFmtId="174" fontId="4" fillId="0" borderId="12" xfId="35" applyNumberFormat="1" applyFont="1" applyFill="1" applyBorder="1" applyAlignment="1" applyProtection="1">
      <alignment horizontal="right"/>
      <protection/>
    </xf>
    <xf numFmtId="1" fontId="8" fillId="0" borderId="12" xfId="62" applyNumberFormat="1" applyFont="1" applyFill="1" applyBorder="1" applyAlignment="1">
      <alignment horizontal="center" wrapText="1"/>
      <protection/>
    </xf>
    <xf numFmtId="0" fontId="13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13" fillId="0" borderId="0" xfId="0" applyFont="1" applyAlignment="1">
      <alignment horizontal="justify"/>
    </xf>
    <xf numFmtId="0" fontId="13" fillId="0" borderId="12" xfId="0" applyFont="1" applyBorder="1" applyAlignment="1">
      <alignment horizontal="justify" vertical="top" wrapText="1"/>
    </xf>
    <xf numFmtId="0" fontId="26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justify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181" fontId="8" fillId="0" borderId="12" xfId="64" applyNumberFormat="1" applyFont="1" applyFill="1" applyBorder="1" applyAlignment="1">
      <alignment horizontal="center"/>
      <protection/>
    </xf>
    <xf numFmtId="181" fontId="22" fillId="0" borderId="12" xfId="62" applyNumberFormat="1" applyFont="1" applyFill="1" applyBorder="1" applyAlignment="1">
      <alignment horizontal="center"/>
      <protection/>
    </xf>
    <xf numFmtId="181" fontId="10" fillId="0" borderId="12" xfId="62" applyNumberFormat="1" applyFont="1" applyFill="1" applyBorder="1" applyAlignment="1">
      <alignment horizontal="center"/>
      <protection/>
    </xf>
    <xf numFmtId="2" fontId="11" fillId="0" borderId="0" xfId="35" applyNumberFormat="1" applyFont="1" applyFill="1" applyProtection="1">
      <alignment/>
      <protection locked="0"/>
    </xf>
    <xf numFmtId="181" fontId="8" fillId="0" borderId="12" xfId="62" applyNumberFormat="1" applyFont="1" applyFill="1" applyBorder="1" applyAlignment="1">
      <alignment horizontal="center"/>
      <protection/>
    </xf>
    <xf numFmtId="2" fontId="3" fillId="0" borderId="0" xfId="35" applyNumberFormat="1" applyFont="1" applyProtection="1">
      <alignment/>
      <protection locked="0"/>
    </xf>
    <xf numFmtId="0" fontId="14" fillId="0" borderId="12" xfId="35" applyFont="1" applyBorder="1" applyProtection="1">
      <alignment/>
      <protection locked="0"/>
    </xf>
    <xf numFmtId="2" fontId="10" fillId="29" borderId="12" xfId="0" applyNumberFormat="1" applyFont="1" applyFill="1" applyBorder="1" applyAlignment="1" applyProtection="1">
      <alignment wrapText="1"/>
      <protection locked="0"/>
    </xf>
    <xf numFmtId="49" fontId="13" fillId="0" borderId="12" xfId="35" applyNumberFormat="1" applyFont="1" applyFill="1" applyBorder="1" applyAlignment="1" applyProtection="1">
      <alignment horizontal="center" wrapText="1"/>
      <protection locked="0"/>
    </xf>
    <xf numFmtId="49" fontId="26" fillId="0" borderId="12" xfId="35" applyNumberFormat="1" applyFont="1" applyFill="1" applyBorder="1" applyAlignment="1" applyProtection="1">
      <alignment horizontal="center" wrapText="1"/>
      <protection locked="0"/>
    </xf>
    <xf numFmtId="0" fontId="47" fillId="29" borderId="0" xfId="0" applyFont="1" applyFill="1" applyAlignment="1">
      <alignment/>
    </xf>
    <xf numFmtId="0" fontId="48" fillId="29" borderId="0" xfId="0" applyFont="1" applyFill="1" applyAlignment="1">
      <alignment/>
    </xf>
    <xf numFmtId="0" fontId="10" fillId="29" borderId="0" xfId="35" applyFont="1" applyFill="1" applyAlignment="1" applyProtection="1">
      <alignment horizontal="right"/>
      <protection locked="0"/>
    </xf>
    <xf numFmtId="0" fontId="10" fillId="29" borderId="0" xfId="35" applyFont="1" applyFill="1" applyProtection="1">
      <alignment/>
      <protection locked="0"/>
    </xf>
    <xf numFmtId="0" fontId="10" fillId="29" borderId="12" xfId="35" applyFont="1" applyFill="1" applyBorder="1" applyAlignment="1" applyProtection="1">
      <alignment horizontal="center" vertical="top" wrapText="1"/>
      <protection locked="0"/>
    </xf>
    <xf numFmtId="0" fontId="8" fillId="29" borderId="12" xfId="35" applyFont="1" applyFill="1" applyBorder="1" applyAlignment="1" applyProtection="1">
      <alignment horizontal="left" vertical="center" wrapText="1"/>
      <protection locked="0"/>
    </xf>
    <xf numFmtId="0" fontId="8" fillId="29" borderId="12" xfId="35" applyFont="1" applyFill="1" applyBorder="1" applyAlignment="1" applyProtection="1">
      <alignment wrapText="1"/>
      <protection locked="0"/>
    </xf>
    <xf numFmtId="2" fontId="8" fillId="29" borderId="12" xfId="0" applyNumberFormat="1" applyFont="1" applyFill="1" applyBorder="1" applyAlignment="1" applyProtection="1">
      <alignment vertical="top" wrapText="1"/>
      <protection locked="0"/>
    </xf>
    <xf numFmtId="2" fontId="10" fillId="29" borderId="12" xfId="65" applyNumberFormat="1" applyFont="1" applyFill="1" applyBorder="1" applyAlignment="1" applyProtection="1">
      <alignment vertical="top" wrapText="1"/>
      <protection locked="0"/>
    </xf>
    <xf numFmtId="2" fontId="8" fillId="29" borderId="12" xfId="65" applyNumberFormat="1" applyFont="1" applyFill="1" applyBorder="1" applyAlignment="1" applyProtection="1">
      <alignment vertical="top" wrapText="1"/>
      <protection locked="0"/>
    </xf>
    <xf numFmtId="0" fontId="8" fillId="29" borderId="12" xfId="62" applyFont="1" applyFill="1" applyBorder="1" applyAlignment="1">
      <alignment wrapText="1"/>
      <protection/>
    </xf>
    <xf numFmtId="0" fontId="10" fillId="29" borderId="12" xfId="35" applyFont="1" applyFill="1" applyBorder="1" applyAlignment="1" applyProtection="1">
      <alignment vertical="top" wrapText="1"/>
      <protection locked="0"/>
    </xf>
    <xf numFmtId="0" fontId="8" fillId="29" borderId="12" xfId="35" applyFont="1" applyFill="1" applyBorder="1" applyAlignment="1" applyProtection="1">
      <alignment vertical="top" wrapText="1"/>
      <protection locked="0"/>
    </xf>
    <xf numFmtId="0" fontId="18" fillId="29" borderId="12" xfId="35" applyFont="1" applyFill="1" applyBorder="1" applyAlignment="1" applyProtection="1">
      <alignment vertical="top" wrapText="1"/>
      <protection locked="0"/>
    </xf>
    <xf numFmtId="2" fontId="22" fillId="29" borderId="12" xfId="0" applyNumberFormat="1" applyFont="1" applyFill="1" applyBorder="1" applyAlignment="1" applyProtection="1">
      <alignment wrapText="1"/>
      <protection locked="0"/>
    </xf>
    <xf numFmtId="0" fontId="10" fillId="29" borderId="12" xfId="64" applyFont="1" applyFill="1" applyBorder="1" applyAlignment="1">
      <alignment horizontal="left" wrapText="1"/>
      <protection/>
    </xf>
    <xf numFmtId="0" fontId="18" fillId="32" borderId="12" xfId="35" applyFont="1" applyFill="1" applyBorder="1" applyAlignment="1" applyProtection="1">
      <alignment vertical="top" wrapText="1"/>
      <protection locked="0"/>
    </xf>
    <xf numFmtId="0" fontId="13" fillId="29" borderId="12" xfId="64" applyFont="1" applyFill="1" applyBorder="1" applyAlignment="1">
      <alignment horizontal="left" wrapText="1"/>
      <protection/>
    </xf>
    <xf numFmtId="0" fontId="13" fillId="29" borderId="12" xfId="0" applyFont="1" applyFill="1" applyBorder="1" applyAlignment="1">
      <alignment horizontal="justify" vertical="top" wrapText="1"/>
    </xf>
    <xf numFmtId="0" fontId="22" fillId="29" borderId="12" xfId="0" applyFont="1" applyFill="1" applyBorder="1" applyAlignment="1">
      <alignment wrapText="1"/>
    </xf>
    <xf numFmtId="0" fontId="10" fillId="29" borderId="12" xfId="0" applyFont="1" applyFill="1" applyBorder="1" applyAlignment="1">
      <alignment wrapText="1"/>
    </xf>
    <xf numFmtId="0" fontId="26" fillId="29" borderId="12" xfId="64" applyFont="1" applyFill="1" applyBorder="1" applyAlignment="1">
      <alignment horizontal="left" wrapText="1"/>
      <protection/>
    </xf>
    <xf numFmtId="0" fontId="8" fillId="29" borderId="12" xfId="64" applyFont="1" applyFill="1" applyBorder="1" applyAlignment="1">
      <alignment wrapText="1"/>
      <protection/>
    </xf>
    <xf numFmtId="0" fontId="18" fillId="29" borderId="12" xfId="35" applyNumberFormat="1" applyFont="1" applyFill="1" applyBorder="1" applyAlignment="1" applyProtection="1">
      <alignment vertical="top" wrapText="1"/>
      <protection locked="0"/>
    </xf>
    <xf numFmtId="0" fontId="18" fillId="29" borderId="12" xfId="62" applyFont="1" applyFill="1" applyBorder="1" applyAlignment="1">
      <alignment wrapText="1"/>
      <protection/>
    </xf>
    <xf numFmtId="0" fontId="8" fillId="29" borderId="12" xfId="64" applyFont="1" applyFill="1" applyBorder="1" applyAlignment="1">
      <alignment horizontal="left" wrapText="1"/>
      <protection/>
    </xf>
    <xf numFmtId="2" fontId="10" fillId="29" borderId="12" xfId="0" applyNumberFormat="1" applyFont="1" applyFill="1" applyBorder="1" applyAlignment="1" applyProtection="1">
      <alignment wrapText="1" shrinkToFit="1"/>
      <protection locked="0"/>
    </xf>
    <xf numFmtId="0" fontId="10" fillId="29" borderId="12" xfId="62" applyFont="1" applyFill="1" applyBorder="1" applyAlignment="1">
      <alignment wrapText="1"/>
      <protection/>
    </xf>
    <xf numFmtId="0" fontId="10" fillId="29" borderId="12" xfId="35" applyFont="1" applyFill="1" applyBorder="1" applyAlignment="1" applyProtection="1">
      <alignment wrapText="1"/>
      <protection locked="0"/>
    </xf>
    <xf numFmtId="2" fontId="8" fillId="0" borderId="12" xfId="65" applyNumberFormat="1" applyFont="1" applyFill="1" applyBorder="1" applyAlignment="1" applyProtection="1">
      <alignment vertical="top" wrapText="1"/>
      <protection locked="0"/>
    </xf>
    <xf numFmtId="2" fontId="10" fillId="0" borderId="12" xfId="65" applyNumberFormat="1" applyFont="1" applyFill="1" applyBorder="1" applyAlignment="1" applyProtection="1">
      <alignment vertical="top" wrapText="1"/>
      <protection locked="0"/>
    </xf>
    <xf numFmtId="2" fontId="8" fillId="0" borderId="12" xfId="63" applyNumberFormat="1" applyFont="1" applyFill="1" applyBorder="1" applyAlignment="1" applyProtection="1">
      <alignment wrapText="1"/>
      <protection locked="0"/>
    </xf>
    <xf numFmtId="49" fontId="8" fillId="0" borderId="12" xfId="63" applyNumberFormat="1" applyFont="1" applyFill="1" applyBorder="1" applyAlignment="1" applyProtection="1">
      <alignment horizontal="center" wrapText="1"/>
      <protection locked="0"/>
    </xf>
    <xf numFmtId="49" fontId="8" fillId="0" borderId="12" xfId="63" applyNumberFormat="1" applyFont="1" applyFill="1" applyBorder="1" applyAlignment="1" applyProtection="1">
      <alignment wrapText="1"/>
      <protection locked="0"/>
    </xf>
    <xf numFmtId="2" fontId="8" fillId="0" borderId="12" xfId="63" applyNumberFormat="1" applyFont="1" applyFill="1" applyBorder="1" applyAlignment="1" applyProtection="1">
      <alignment vertical="top" wrapText="1"/>
      <protection locked="0"/>
    </xf>
    <xf numFmtId="49" fontId="21" fillId="0" borderId="12" xfId="63" applyNumberFormat="1" applyFont="1" applyFill="1" applyBorder="1" applyAlignment="1" applyProtection="1">
      <alignment horizontal="center" wrapText="1"/>
      <protection locked="0"/>
    </xf>
    <xf numFmtId="49" fontId="20" fillId="0" borderId="12" xfId="63" applyNumberFormat="1" applyFont="1" applyFill="1" applyBorder="1" applyAlignment="1" applyProtection="1">
      <alignment horizontal="center" wrapText="1"/>
      <protection locked="0"/>
    </xf>
    <xf numFmtId="49" fontId="49" fillId="0" borderId="12" xfId="63" applyNumberFormat="1" applyFont="1" applyFill="1" applyBorder="1" applyAlignment="1" applyProtection="1">
      <alignment horizontal="center" wrapText="1"/>
      <protection locked="0"/>
    </xf>
    <xf numFmtId="49" fontId="50" fillId="0" borderId="12" xfId="63" applyNumberFormat="1" applyFont="1" applyFill="1" applyBorder="1" applyAlignment="1" applyProtection="1">
      <alignment horizontal="center" wrapText="1"/>
      <protection locked="0"/>
    </xf>
    <xf numFmtId="2" fontId="10" fillId="0" borderId="12" xfId="63" applyNumberFormat="1" applyFont="1" applyFill="1" applyBorder="1" applyAlignment="1" applyProtection="1">
      <alignment vertical="top" wrapText="1"/>
      <protection locked="0"/>
    </xf>
    <xf numFmtId="2" fontId="10" fillId="0" borderId="12" xfId="63" applyNumberFormat="1" applyFont="1" applyFill="1" applyBorder="1" applyAlignment="1" applyProtection="1">
      <alignment wrapText="1"/>
      <protection locked="0"/>
    </xf>
    <xf numFmtId="49" fontId="18" fillId="33" borderId="12" xfId="62" applyNumberFormat="1" applyFont="1" applyFill="1" applyBorder="1" applyAlignment="1">
      <alignment horizontal="center"/>
      <protection/>
    </xf>
    <xf numFmtId="49" fontId="10" fillId="33" borderId="12" xfId="62" applyNumberFormat="1" applyFont="1" applyFill="1" applyBorder="1" applyAlignment="1">
      <alignment horizontal="center"/>
      <protection/>
    </xf>
    <xf numFmtId="2" fontId="8" fillId="34" borderId="12" xfId="63" applyNumberFormat="1" applyFont="1" applyFill="1" applyBorder="1" applyAlignment="1" applyProtection="1">
      <alignment wrapText="1"/>
      <protection locked="0"/>
    </xf>
    <xf numFmtId="2" fontId="8" fillId="34" borderId="12" xfId="63" applyNumberFormat="1" applyFont="1" applyFill="1" applyBorder="1" applyAlignment="1" applyProtection="1">
      <alignment vertical="top" wrapText="1"/>
      <protection locked="0"/>
    </xf>
    <xf numFmtId="2" fontId="10" fillId="34" borderId="12" xfId="65" applyNumberFormat="1" applyFont="1" applyFill="1" applyBorder="1" applyAlignment="1" applyProtection="1">
      <alignment vertical="top" wrapText="1"/>
      <protection locked="0"/>
    </xf>
    <xf numFmtId="2" fontId="8" fillId="34" borderId="12" xfId="65" applyNumberFormat="1" applyFont="1" applyFill="1" applyBorder="1" applyAlignment="1" applyProtection="1">
      <alignment vertical="top" wrapText="1"/>
      <protection locked="0"/>
    </xf>
    <xf numFmtId="2" fontId="10" fillId="34" borderId="12" xfId="63" applyNumberFormat="1" applyFont="1" applyFill="1" applyBorder="1" applyAlignment="1" applyProtection="1">
      <alignment vertical="top" wrapText="1"/>
      <protection locked="0"/>
    </xf>
    <xf numFmtId="2" fontId="10" fillId="34" borderId="12" xfId="63" applyNumberFormat="1" applyFont="1" applyFill="1" applyBorder="1" applyAlignment="1" applyProtection="1">
      <alignment wrapText="1"/>
      <protection locked="0"/>
    </xf>
    <xf numFmtId="173" fontId="10" fillId="0" borderId="0" xfId="35" applyNumberFormat="1" applyFont="1" applyFill="1" applyBorder="1" applyProtection="1">
      <alignment/>
      <protection locked="0"/>
    </xf>
    <xf numFmtId="0" fontId="8" fillId="0" borderId="12" xfId="35" applyFont="1" applyFill="1" applyBorder="1" applyAlignment="1" applyProtection="1">
      <alignment wrapText="1"/>
      <protection locked="0"/>
    </xf>
    <xf numFmtId="174" fontId="4" fillId="0" borderId="12" xfId="34" applyNumberFormat="1" applyFont="1" applyFill="1" applyBorder="1" applyAlignment="1" applyProtection="1">
      <alignment horizontal="right" wrapText="1"/>
      <protection/>
    </xf>
    <xf numFmtId="2" fontId="8" fillId="0" borderId="12" xfId="0" applyNumberFormat="1" applyFont="1" applyFill="1" applyBorder="1" applyAlignment="1" applyProtection="1">
      <alignment vertical="top" wrapText="1"/>
      <protection locked="0"/>
    </xf>
    <xf numFmtId="2" fontId="10" fillId="0" borderId="14" xfId="65" applyNumberFormat="1" applyFont="1" applyFill="1" applyBorder="1" applyAlignment="1" applyProtection="1">
      <alignment vertical="top" wrapText="1"/>
      <protection locked="0"/>
    </xf>
    <xf numFmtId="1" fontId="8" fillId="0" borderId="12" xfId="0" applyNumberFormat="1" applyFont="1" applyFill="1" applyBorder="1" applyAlignment="1" applyProtection="1">
      <alignment horizontal="center" wrapText="1"/>
      <protection locked="0"/>
    </xf>
    <xf numFmtId="2" fontId="8" fillId="0" borderId="14" xfId="65" applyNumberFormat="1" applyFont="1" applyFill="1" applyBorder="1" applyAlignment="1" applyProtection="1">
      <alignment vertical="top" wrapText="1"/>
      <protection locked="0"/>
    </xf>
    <xf numFmtId="0" fontId="8" fillId="0" borderId="12" xfId="35" applyFont="1" applyFill="1" applyBorder="1" applyAlignment="1" applyProtection="1">
      <alignment vertical="top" wrapText="1"/>
      <protection locked="0"/>
    </xf>
    <xf numFmtId="2" fontId="39" fillId="0" borderId="14" xfId="0" applyNumberFormat="1" applyFont="1" applyFill="1" applyBorder="1" applyAlignment="1" applyProtection="1">
      <alignment vertical="top" wrapText="1"/>
      <protection locked="0"/>
    </xf>
    <xf numFmtId="1" fontId="8" fillId="0" borderId="12" xfId="35" applyNumberFormat="1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>
      <alignment horizontal="justify" wrapText="1"/>
    </xf>
    <xf numFmtId="174" fontId="4" fillId="0" borderId="12" xfId="0" applyNumberFormat="1" applyFont="1" applyFill="1" applyBorder="1" applyAlignment="1">
      <alignment/>
    </xf>
    <xf numFmtId="0" fontId="30" fillId="0" borderId="12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30" fillId="0" borderId="15" xfId="0" applyFont="1" applyFill="1" applyBorder="1" applyAlignment="1">
      <alignment horizontal="justify" vertical="top" wrapText="1"/>
    </xf>
    <xf numFmtId="0" fontId="21" fillId="0" borderId="12" xfId="0" applyFont="1" applyFill="1" applyBorder="1" applyAlignment="1">
      <alignment wrapText="1"/>
    </xf>
    <xf numFmtId="1" fontId="34" fillId="0" borderId="12" xfId="35" applyNumberFormat="1" applyFont="1" applyFill="1" applyBorder="1" applyAlignment="1" applyProtection="1">
      <alignment horizontal="right"/>
      <protection locked="0"/>
    </xf>
    <xf numFmtId="1" fontId="26" fillId="0" borderId="12" xfId="35" applyNumberFormat="1" applyFont="1" applyFill="1" applyBorder="1" applyAlignment="1" applyProtection="1">
      <alignment horizontal="right"/>
      <protection locked="0"/>
    </xf>
    <xf numFmtId="1" fontId="8" fillId="0" borderId="12" xfId="64" applyNumberFormat="1" applyFont="1" applyFill="1" applyBorder="1" applyAlignment="1">
      <alignment horizontal="center"/>
      <protection/>
    </xf>
    <xf numFmtId="0" fontId="8" fillId="0" borderId="12" xfId="64" applyFont="1" applyFill="1" applyBorder="1" applyAlignment="1">
      <alignment wrapText="1"/>
      <protection/>
    </xf>
    <xf numFmtId="0" fontId="8" fillId="0" borderId="12" xfId="64" applyFont="1" applyFill="1" applyBorder="1" applyAlignment="1">
      <alignment horizontal="left" wrapText="1"/>
      <protection/>
    </xf>
    <xf numFmtId="49" fontId="43" fillId="0" borderId="12" xfId="63" applyNumberFormat="1" applyFont="1" applyFill="1" applyBorder="1" applyAlignment="1" applyProtection="1">
      <alignment horizontal="center" wrapText="1"/>
      <protection locked="0"/>
    </xf>
    <xf numFmtId="49" fontId="42" fillId="0" borderId="12" xfId="63" applyNumberFormat="1" applyFont="1" applyFill="1" applyBorder="1" applyAlignment="1" applyProtection="1">
      <alignment horizontal="center" wrapText="1"/>
      <protection locked="0"/>
    </xf>
    <xf numFmtId="172" fontId="43" fillId="0" borderId="12" xfId="63" applyNumberFormat="1" applyFont="1" applyFill="1" applyBorder="1" applyAlignment="1" applyProtection="1">
      <alignment horizontal="right"/>
      <protection/>
    </xf>
    <xf numFmtId="49" fontId="39" fillId="0" borderId="12" xfId="63" applyNumberFormat="1" applyFont="1" applyFill="1" applyBorder="1" applyAlignment="1" applyProtection="1">
      <alignment horizontal="center" wrapText="1"/>
      <protection locked="0"/>
    </xf>
    <xf numFmtId="172" fontId="40" fillId="0" borderId="12" xfId="63" applyNumberFormat="1" applyFont="1" applyFill="1" applyBorder="1" applyAlignment="1" applyProtection="1">
      <alignment horizontal="right"/>
      <protection/>
    </xf>
    <xf numFmtId="49" fontId="40" fillId="0" borderId="12" xfId="63" applyNumberFormat="1" applyFont="1" applyFill="1" applyBorder="1" applyAlignment="1" applyProtection="1">
      <alignment horizontal="center" wrapText="1"/>
      <protection locked="0"/>
    </xf>
    <xf numFmtId="172" fontId="39" fillId="0" borderId="12" xfId="63" applyNumberFormat="1" applyFont="1" applyFill="1" applyBorder="1" applyAlignment="1" applyProtection="1">
      <alignment horizontal="right"/>
      <protection locked="0"/>
    </xf>
    <xf numFmtId="0" fontId="14" fillId="33" borderId="12" xfId="35" applyFont="1" applyFill="1" applyBorder="1" applyAlignment="1" applyProtection="1">
      <alignment horizontal="left" vertical="center" wrapText="1"/>
      <protection locked="0"/>
    </xf>
    <xf numFmtId="49" fontId="14" fillId="33" borderId="12" xfId="35" applyNumberFormat="1" applyFont="1" applyFill="1" applyBorder="1" applyAlignment="1" applyProtection="1">
      <alignment horizontal="center" vertical="center" wrapText="1"/>
      <protection locked="0"/>
    </xf>
    <xf numFmtId="49" fontId="14" fillId="33" borderId="12" xfId="35" applyNumberFormat="1" applyFont="1" applyFill="1" applyBorder="1" applyAlignment="1" applyProtection="1">
      <alignment horizontal="center" vertical="center"/>
      <protection locked="0"/>
    </xf>
    <xf numFmtId="1" fontId="8" fillId="33" borderId="12" xfId="35" applyNumberFormat="1" applyFont="1" applyFill="1" applyBorder="1" applyAlignment="1" applyProtection="1">
      <alignment horizontal="center" vertical="center" wrapText="1"/>
      <protection locked="0"/>
    </xf>
    <xf numFmtId="174" fontId="4" fillId="33" borderId="12" xfId="35" applyNumberFormat="1" applyFont="1" applyFill="1" applyBorder="1" applyAlignment="1" applyProtection="1">
      <alignment horizontal="center" vertical="center"/>
      <protection/>
    </xf>
    <xf numFmtId="0" fontId="8" fillId="35" borderId="12" xfId="35" applyFont="1" applyFill="1" applyBorder="1" applyAlignment="1" applyProtection="1">
      <alignment wrapText="1"/>
      <protection locked="0"/>
    </xf>
    <xf numFmtId="49" fontId="8" fillId="35" borderId="12" xfId="35" applyNumberFormat="1" applyFont="1" applyFill="1" applyBorder="1" applyAlignment="1" applyProtection="1">
      <alignment horizontal="center" wrapText="1"/>
      <protection locked="0"/>
    </xf>
    <xf numFmtId="1" fontId="8" fillId="35" borderId="12" xfId="35" applyNumberFormat="1" applyFont="1" applyFill="1" applyBorder="1" applyAlignment="1" applyProtection="1">
      <alignment horizontal="center" wrapText="1"/>
      <protection locked="0"/>
    </xf>
    <xf numFmtId="174" fontId="4" fillId="35" borderId="12" xfId="34" applyNumberFormat="1" applyFont="1" applyFill="1" applyBorder="1" applyAlignment="1" applyProtection="1">
      <alignment horizontal="right" wrapText="1"/>
      <protection/>
    </xf>
    <xf numFmtId="49" fontId="8" fillId="35" borderId="12" xfId="35" applyNumberFormat="1" applyFont="1" applyFill="1" applyBorder="1" applyAlignment="1" applyProtection="1">
      <alignment horizontal="center" vertical="center" wrapText="1"/>
      <protection locked="0"/>
    </xf>
    <xf numFmtId="49" fontId="8" fillId="35" borderId="12" xfId="35" applyNumberFormat="1" applyFont="1" applyFill="1" applyBorder="1" applyAlignment="1" applyProtection="1">
      <alignment wrapText="1"/>
      <protection locked="0"/>
    </xf>
    <xf numFmtId="49" fontId="8" fillId="35" borderId="12" xfId="62" applyNumberFormat="1" applyFont="1" applyFill="1" applyBorder="1" applyAlignment="1">
      <alignment horizontal="center"/>
      <protection/>
    </xf>
    <xf numFmtId="0" fontId="8" fillId="35" borderId="12" xfId="64" applyFont="1" applyFill="1" applyBorder="1" applyAlignment="1">
      <alignment horizontal="left" wrapText="1"/>
      <protection/>
    </xf>
    <xf numFmtId="49" fontId="8" fillId="35" borderId="12" xfId="35" applyNumberFormat="1" applyFont="1" applyFill="1" applyBorder="1" applyAlignment="1" applyProtection="1">
      <alignment horizontal="center"/>
      <protection locked="0"/>
    </xf>
    <xf numFmtId="1" fontId="8" fillId="35" borderId="12" xfId="35" applyNumberFormat="1" applyFont="1" applyFill="1" applyBorder="1" applyAlignment="1" applyProtection="1">
      <alignment horizontal="center"/>
      <protection locked="0"/>
    </xf>
    <xf numFmtId="174" fontId="4" fillId="35" borderId="12" xfId="35" applyNumberFormat="1" applyFont="1" applyFill="1" applyBorder="1" applyProtection="1">
      <alignment/>
      <protection locked="0"/>
    </xf>
    <xf numFmtId="2" fontId="8" fillId="35" borderId="12" xfId="63" applyNumberFormat="1" applyFont="1" applyFill="1" applyBorder="1" applyAlignment="1" applyProtection="1">
      <alignment wrapText="1"/>
      <protection locked="0"/>
    </xf>
    <xf numFmtId="49" fontId="41" fillId="35" borderId="12" xfId="63" applyNumberFormat="1" applyFont="1" applyFill="1" applyBorder="1" applyAlignment="1" applyProtection="1">
      <alignment horizontal="center" wrapText="1"/>
      <protection locked="0"/>
    </xf>
    <xf numFmtId="49" fontId="41" fillId="35" borderId="12" xfId="63" applyNumberFormat="1" applyFont="1" applyFill="1" applyBorder="1" applyAlignment="1" applyProtection="1">
      <alignment wrapText="1"/>
      <protection locked="0"/>
    </xf>
    <xf numFmtId="172" fontId="41" fillId="35" borderId="12" xfId="76" applyNumberFormat="1" applyFont="1" applyFill="1" applyBorder="1" applyAlignment="1" applyProtection="1">
      <alignment horizontal="right" wrapText="1"/>
      <protection/>
    </xf>
    <xf numFmtId="2" fontId="8" fillId="36" borderId="12" xfId="0" applyNumberFormat="1" applyFont="1" applyFill="1" applyBorder="1" applyAlignment="1" applyProtection="1">
      <alignment vertical="top" wrapText="1"/>
      <protection locked="0"/>
    </xf>
    <xf numFmtId="49" fontId="8" fillId="36" borderId="12" xfId="35" applyNumberFormat="1" applyFont="1" applyFill="1" applyBorder="1" applyAlignment="1" applyProtection="1">
      <alignment horizontal="center" wrapText="1"/>
      <protection locked="0"/>
    </xf>
    <xf numFmtId="1" fontId="8" fillId="36" borderId="12" xfId="35" applyNumberFormat="1" applyFont="1" applyFill="1" applyBorder="1" applyAlignment="1" applyProtection="1">
      <alignment horizontal="center" wrapText="1"/>
      <protection locked="0"/>
    </xf>
    <xf numFmtId="2" fontId="8" fillId="37" borderId="12" xfId="0" applyNumberFormat="1" applyFont="1" applyFill="1" applyBorder="1" applyAlignment="1" applyProtection="1">
      <alignment vertical="top" wrapText="1"/>
      <protection locked="0"/>
    </xf>
    <xf numFmtId="49" fontId="8" fillId="37" borderId="12" xfId="35" applyNumberFormat="1" applyFont="1" applyFill="1" applyBorder="1" applyAlignment="1" applyProtection="1">
      <alignment horizontal="center" wrapText="1"/>
      <protection locked="0"/>
    </xf>
    <xf numFmtId="1" fontId="8" fillId="37" borderId="12" xfId="35" applyNumberFormat="1" applyFont="1" applyFill="1" applyBorder="1" applyAlignment="1" applyProtection="1">
      <alignment horizontal="center" wrapText="1"/>
      <protection locked="0"/>
    </xf>
    <xf numFmtId="174" fontId="4" fillId="37" borderId="12" xfId="34" applyNumberFormat="1" applyFont="1" applyFill="1" applyBorder="1" applyAlignment="1" applyProtection="1">
      <alignment horizontal="right" wrapText="1"/>
      <protection/>
    </xf>
    <xf numFmtId="2" fontId="8" fillId="38" borderId="12" xfId="0" applyNumberFormat="1" applyFont="1" applyFill="1" applyBorder="1" applyAlignment="1" applyProtection="1">
      <alignment vertical="top" wrapText="1"/>
      <protection locked="0"/>
    </xf>
    <xf numFmtId="49" fontId="8" fillId="38" borderId="12" xfId="35" applyNumberFormat="1" applyFont="1" applyFill="1" applyBorder="1" applyAlignment="1" applyProtection="1">
      <alignment horizontal="center" wrapText="1"/>
      <protection locked="0"/>
    </xf>
    <xf numFmtId="1" fontId="8" fillId="38" borderId="12" xfId="35" applyNumberFormat="1" applyFont="1" applyFill="1" applyBorder="1" applyAlignment="1" applyProtection="1">
      <alignment horizontal="center" wrapText="1"/>
      <protection locked="0"/>
    </xf>
    <xf numFmtId="49" fontId="8" fillId="39" borderId="12" xfId="35" applyNumberFormat="1" applyFont="1" applyFill="1" applyBorder="1" applyAlignment="1" applyProtection="1">
      <alignment horizontal="center" wrapText="1"/>
      <protection locked="0"/>
    </xf>
    <xf numFmtId="1" fontId="8" fillId="39" borderId="12" xfId="35" applyNumberFormat="1" applyFont="1" applyFill="1" applyBorder="1" applyAlignment="1" applyProtection="1">
      <alignment horizontal="center" wrapText="1"/>
      <protection locked="0"/>
    </xf>
    <xf numFmtId="0" fontId="8" fillId="37" borderId="12" xfId="62" applyFont="1" applyFill="1" applyBorder="1" applyAlignment="1">
      <alignment wrapText="1"/>
      <protection/>
    </xf>
    <xf numFmtId="174" fontId="4" fillId="37" borderId="12" xfId="35" applyNumberFormat="1" applyFont="1" applyFill="1" applyBorder="1" applyAlignment="1" applyProtection="1">
      <alignment horizontal="right"/>
      <protection/>
    </xf>
    <xf numFmtId="0" fontId="8" fillId="37" borderId="12" xfId="35" applyFont="1" applyFill="1" applyBorder="1" applyAlignment="1" applyProtection="1">
      <alignment vertical="top" wrapText="1"/>
      <protection locked="0"/>
    </xf>
    <xf numFmtId="49" fontId="8" fillId="37" borderId="12" xfId="62" applyNumberFormat="1" applyFont="1" applyFill="1" applyBorder="1" applyAlignment="1">
      <alignment horizontal="center"/>
      <protection/>
    </xf>
    <xf numFmtId="1" fontId="8" fillId="37" borderId="12" xfId="62" applyNumberFormat="1" applyFont="1" applyFill="1" applyBorder="1" applyAlignment="1">
      <alignment horizontal="center"/>
      <protection/>
    </xf>
    <xf numFmtId="174" fontId="4" fillId="37" borderId="12" xfId="35" applyNumberFormat="1" applyFont="1" applyFill="1" applyBorder="1" applyAlignment="1" applyProtection="1">
      <alignment horizontal="right"/>
      <protection locked="0"/>
    </xf>
    <xf numFmtId="174" fontId="4" fillId="39" borderId="12" xfId="35" applyNumberFormat="1" applyFont="1" applyFill="1" applyBorder="1" applyAlignment="1" applyProtection="1">
      <alignment horizontal="right"/>
      <protection/>
    </xf>
    <xf numFmtId="2" fontId="10" fillId="38" borderId="12" xfId="65" applyNumberFormat="1" applyFont="1" applyFill="1" applyBorder="1" applyAlignment="1" applyProtection="1">
      <alignment vertical="top" wrapText="1"/>
      <protection locked="0"/>
    </xf>
    <xf numFmtId="174" fontId="4" fillId="38" borderId="12" xfId="35" applyNumberFormat="1" applyFont="1" applyFill="1" applyBorder="1" applyAlignment="1" applyProtection="1">
      <alignment horizontal="right"/>
      <protection/>
    </xf>
    <xf numFmtId="49" fontId="8" fillId="38" borderId="12" xfId="62" applyNumberFormat="1" applyFont="1" applyFill="1" applyBorder="1" applyAlignment="1">
      <alignment horizontal="center"/>
      <protection/>
    </xf>
    <xf numFmtId="1" fontId="8" fillId="38" borderId="12" xfId="62" applyNumberFormat="1" applyFont="1" applyFill="1" applyBorder="1" applyAlignment="1">
      <alignment horizontal="center"/>
      <protection/>
    </xf>
    <xf numFmtId="174" fontId="4" fillId="38" borderId="12" xfId="35" applyNumberFormat="1" applyFont="1" applyFill="1" applyBorder="1" applyAlignment="1" applyProtection="1">
      <alignment horizontal="right"/>
      <protection locked="0"/>
    </xf>
    <xf numFmtId="0" fontId="8" fillId="38" borderId="12" xfId="35" applyFont="1" applyFill="1" applyBorder="1" applyAlignment="1" applyProtection="1">
      <alignment vertical="top" wrapText="1"/>
      <protection locked="0"/>
    </xf>
    <xf numFmtId="174" fontId="4" fillId="36" borderId="12" xfId="35" applyNumberFormat="1" applyFont="1" applyFill="1" applyBorder="1" applyAlignment="1" applyProtection="1">
      <alignment horizontal="right"/>
      <protection/>
    </xf>
    <xf numFmtId="2" fontId="8" fillId="40" borderId="12" xfId="65" applyNumberFormat="1" applyFont="1" applyFill="1" applyBorder="1" applyAlignment="1" applyProtection="1">
      <alignment vertical="top" wrapText="1"/>
      <protection locked="0"/>
    </xf>
    <xf numFmtId="49" fontId="8" fillId="40" borderId="12" xfId="35" applyNumberFormat="1" applyFont="1" applyFill="1" applyBorder="1" applyAlignment="1" applyProtection="1">
      <alignment horizontal="center" wrapText="1"/>
      <protection locked="0"/>
    </xf>
    <xf numFmtId="1" fontId="8" fillId="40" borderId="12" xfId="35" applyNumberFormat="1" applyFont="1" applyFill="1" applyBorder="1" applyAlignment="1" applyProtection="1">
      <alignment horizontal="center" wrapText="1"/>
      <protection locked="0"/>
    </xf>
    <xf numFmtId="174" fontId="4" fillId="40" borderId="12" xfId="35" applyNumberFormat="1" applyFont="1" applyFill="1" applyBorder="1" applyAlignment="1" applyProtection="1">
      <alignment horizontal="right"/>
      <protection/>
    </xf>
    <xf numFmtId="2" fontId="8" fillId="40" borderId="12" xfId="0" applyNumberFormat="1" applyFont="1" applyFill="1" applyBorder="1" applyAlignment="1" applyProtection="1">
      <alignment vertical="top" wrapText="1"/>
      <protection locked="0"/>
    </xf>
    <xf numFmtId="174" fontId="4" fillId="40" borderId="12" xfId="35" applyNumberFormat="1" applyFont="1" applyFill="1" applyBorder="1" applyAlignment="1" applyProtection="1">
      <alignment horizontal="right"/>
      <protection locked="0"/>
    </xf>
    <xf numFmtId="2" fontId="10" fillId="16" borderId="12" xfId="65" applyNumberFormat="1" applyFont="1" applyFill="1" applyBorder="1" applyAlignment="1" applyProtection="1">
      <alignment vertical="top" wrapText="1"/>
      <protection locked="0"/>
    </xf>
    <xf numFmtId="49" fontId="8" fillId="16" borderId="12" xfId="35" applyNumberFormat="1" applyFont="1" applyFill="1" applyBorder="1" applyAlignment="1" applyProtection="1">
      <alignment horizontal="center" wrapText="1"/>
      <protection locked="0"/>
    </xf>
    <xf numFmtId="1" fontId="8" fillId="16" borderId="12" xfId="62" applyNumberFormat="1" applyFont="1" applyFill="1" applyBorder="1" applyAlignment="1">
      <alignment horizontal="center"/>
      <protection/>
    </xf>
    <xf numFmtId="174" fontId="4" fillId="16" borderId="12" xfId="35" applyNumberFormat="1" applyFont="1" applyFill="1" applyBorder="1" applyAlignment="1" applyProtection="1">
      <alignment horizontal="right"/>
      <protection/>
    </xf>
    <xf numFmtId="2" fontId="8" fillId="41" borderId="12" xfId="0" applyNumberFormat="1" applyFont="1" applyFill="1" applyBorder="1" applyAlignment="1" applyProtection="1">
      <alignment vertical="top" wrapText="1"/>
      <protection locked="0"/>
    </xf>
    <xf numFmtId="49" fontId="8" fillId="41" borderId="12" xfId="35" applyNumberFormat="1" applyFont="1" applyFill="1" applyBorder="1" applyAlignment="1" applyProtection="1">
      <alignment horizontal="center" wrapText="1"/>
      <protection locked="0"/>
    </xf>
    <xf numFmtId="1" fontId="8" fillId="41" borderId="12" xfId="35" applyNumberFormat="1" applyFont="1" applyFill="1" applyBorder="1" applyAlignment="1" applyProtection="1">
      <alignment horizontal="center" wrapText="1"/>
      <protection locked="0"/>
    </xf>
    <xf numFmtId="174" fontId="4" fillId="41" borderId="12" xfId="35" applyNumberFormat="1" applyFont="1" applyFill="1" applyBorder="1" applyAlignment="1" applyProtection="1">
      <alignment horizontal="right"/>
      <protection/>
    </xf>
    <xf numFmtId="0" fontId="8" fillId="39" borderId="12" xfId="35" applyFont="1" applyFill="1" applyBorder="1" applyAlignment="1" applyProtection="1">
      <alignment vertical="top" wrapText="1"/>
      <protection locked="0"/>
    </xf>
    <xf numFmtId="49" fontId="8" fillId="39" borderId="12" xfId="62" applyNumberFormat="1" applyFont="1" applyFill="1" applyBorder="1" applyAlignment="1">
      <alignment horizontal="center"/>
      <protection/>
    </xf>
    <xf numFmtId="0" fontId="8" fillId="39" borderId="12" xfId="35" applyFont="1" applyFill="1" applyBorder="1" applyAlignment="1" applyProtection="1">
      <alignment wrapText="1"/>
      <protection locked="0"/>
    </xf>
    <xf numFmtId="174" fontId="4" fillId="39" borderId="12" xfId="35" applyNumberFormat="1" applyFont="1" applyFill="1" applyBorder="1" applyAlignment="1" applyProtection="1">
      <alignment horizontal="right"/>
      <protection locked="0"/>
    </xf>
    <xf numFmtId="2" fontId="10" fillId="42" borderId="12" xfId="65" applyNumberFormat="1" applyFont="1" applyFill="1" applyBorder="1" applyAlignment="1" applyProtection="1">
      <alignment vertical="top" wrapText="1"/>
      <protection locked="0"/>
    </xf>
    <xf numFmtId="49" fontId="8" fillId="42" borderId="12" xfId="35" applyNumberFormat="1" applyFont="1" applyFill="1" applyBorder="1" applyAlignment="1" applyProtection="1">
      <alignment horizontal="center" wrapText="1"/>
      <protection locked="0"/>
    </xf>
    <xf numFmtId="1" fontId="8" fillId="42" borderId="12" xfId="35" applyNumberFormat="1" applyFont="1" applyFill="1" applyBorder="1" applyAlignment="1" applyProtection="1">
      <alignment horizontal="center" wrapText="1"/>
      <protection locked="0"/>
    </xf>
    <xf numFmtId="174" fontId="4" fillId="42" borderId="12" xfId="35" applyNumberFormat="1" applyFont="1" applyFill="1" applyBorder="1" applyAlignment="1" applyProtection="1">
      <alignment horizontal="right"/>
      <protection/>
    </xf>
    <xf numFmtId="1" fontId="8" fillId="42" borderId="12" xfId="35" applyNumberFormat="1" applyFont="1" applyFill="1" applyBorder="1" applyAlignment="1" applyProtection="1">
      <alignment horizontal="center"/>
      <protection locked="0"/>
    </xf>
    <xf numFmtId="174" fontId="4" fillId="42" borderId="12" xfId="0" applyNumberFormat="1" applyFont="1" applyFill="1" applyBorder="1" applyAlignment="1">
      <alignment/>
    </xf>
    <xf numFmtId="0" fontId="18" fillId="43" borderId="12" xfId="35" applyFont="1" applyFill="1" applyBorder="1" applyAlignment="1" applyProtection="1">
      <alignment vertical="top" wrapText="1"/>
      <protection locked="0"/>
    </xf>
    <xf numFmtId="49" fontId="8" fillId="43" borderId="12" xfId="35" applyNumberFormat="1" applyFont="1" applyFill="1" applyBorder="1" applyAlignment="1" applyProtection="1">
      <alignment horizontal="center" wrapText="1"/>
      <protection locked="0"/>
    </xf>
    <xf numFmtId="1" fontId="8" fillId="43" borderId="12" xfId="35" applyNumberFormat="1" applyFont="1" applyFill="1" applyBorder="1" applyAlignment="1" applyProtection="1">
      <alignment horizontal="center" wrapText="1"/>
      <protection locked="0"/>
    </xf>
    <xf numFmtId="174" fontId="4" fillId="43" borderId="12" xfId="35" applyNumberFormat="1" applyFont="1" applyFill="1" applyBorder="1" applyAlignment="1" applyProtection="1">
      <alignment horizontal="right"/>
      <protection/>
    </xf>
    <xf numFmtId="0" fontId="18" fillId="43" borderId="12" xfId="62" applyFont="1" applyFill="1" applyBorder="1" applyAlignment="1">
      <alignment wrapText="1"/>
      <protection/>
    </xf>
    <xf numFmtId="49" fontId="8" fillId="43" borderId="12" xfId="62" applyNumberFormat="1" applyFont="1" applyFill="1" applyBorder="1" applyAlignment="1">
      <alignment horizontal="center"/>
      <protection/>
    </xf>
    <xf numFmtId="174" fontId="4" fillId="43" borderId="12" xfId="35" applyNumberFormat="1" applyFont="1" applyFill="1" applyBorder="1" applyAlignment="1" applyProtection="1">
      <alignment horizontal="right"/>
      <protection locked="0"/>
    </xf>
    <xf numFmtId="49" fontId="8" fillId="34" borderId="12" xfId="35" applyNumberFormat="1" applyFont="1" applyFill="1" applyBorder="1" applyAlignment="1" applyProtection="1">
      <alignment horizontal="center" wrapText="1"/>
      <protection locked="0"/>
    </xf>
    <xf numFmtId="49" fontId="8" fillId="34" borderId="12" xfId="62" applyNumberFormat="1" applyFont="1" applyFill="1" applyBorder="1" applyAlignment="1">
      <alignment horizontal="center"/>
      <protection/>
    </xf>
    <xf numFmtId="2" fontId="10" fillId="34" borderId="12" xfId="0" applyNumberFormat="1" applyFont="1" applyFill="1" applyBorder="1" applyAlignment="1" applyProtection="1">
      <alignment wrapText="1"/>
      <protection locked="0"/>
    </xf>
    <xf numFmtId="49" fontId="10" fillId="34" borderId="12" xfId="35" applyNumberFormat="1" applyFont="1" applyFill="1" applyBorder="1" applyAlignment="1" applyProtection="1">
      <alignment horizontal="center" wrapText="1"/>
      <protection locked="0"/>
    </xf>
    <xf numFmtId="49" fontId="10" fillId="34" borderId="12" xfId="62" applyNumberFormat="1" applyFont="1" applyFill="1" applyBorder="1" applyAlignment="1">
      <alignment horizontal="center"/>
      <protection/>
    </xf>
    <xf numFmtId="2" fontId="8" fillId="34" borderId="12" xfId="0" applyNumberFormat="1" applyFont="1" applyFill="1" applyBorder="1" applyAlignment="1" applyProtection="1">
      <alignment vertical="top" wrapText="1"/>
      <protection locked="0"/>
    </xf>
    <xf numFmtId="49" fontId="8" fillId="34" borderId="12" xfId="63" applyNumberFormat="1" applyFont="1" applyFill="1" applyBorder="1" applyAlignment="1" applyProtection="1">
      <alignment horizontal="center" wrapText="1"/>
      <protection locked="0"/>
    </xf>
    <xf numFmtId="49" fontId="8" fillId="34" borderId="12" xfId="63" applyNumberFormat="1" applyFont="1" applyFill="1" applyBorder="1" applyAlignment="1" applyProtection="1">
      <alignment wrapText="1"/>
      <protection locked="0"/>
    </xf>
    <xf numFmtId="49" fontId="10" fillId="34" borderId="12" xfId="63" applyNumberFormat="1" applyFont="1" applyFill="1" applyBorder="1" applyAlignment="1" applyProtection="1">
      <alignment horizontal="center" wrapText="1"/>
      <protection locked="0"/>
    </xf>
    <xf numFmtId="49" fontId="49" fillId="34" borderId="12" xfId="61" applyNumberFormat="1" applyFont="1" applyFill="1" applyBorder="1" applyAlignment="1" applyProtection="1">
      <alignment horizontal="center" wrapText="1"/>
      <protection locked="0"/>
    </xf>
    <xf numFmtId="0" fontId="13" fillId="34" borderId="12" xfId="35" applyFont="1" applyFill="1" applyBorder="1" applyAlignment="1">
      <alignment vertical="center"/>
      <protection/>
    </xf>
    <xf numFmtId="0" fontId="10" fillId="34" borderId="12" xfId="35" applyFont="1" applyFill="1" applyBorder="1" applyAlignment="1">
      <alignment vertical="center"/>
      <protection/>
    </xf>
    <xf numFmtId="0" fontId="8" fillId="34" borderId="12" xfId="35" applyFont="1" applyFill="1" applyBorder="1" applyAlignment="1">
      <alignment vertical="center"/>
      <protection/>
    </xf>
    <xf numFmtId="0" fontId="8" fillId="34" borderId="12" xfId="35" applyFont="1" applyFill="1" applyBorder="1" applyAlignment="1">
      <alignment horizontal="left" vertical="center"/>
      <protection/>
    </xf>
    <xf numFmtId="0" fontId="8" fillId="34" borderId="12" xfId="35" applyFont="1" applyFill="1" applyBorder="1" applyAlignment="1" applyProtection="1">
      <alignment horizontal="left" vertical="center" wrapText="1" shrinkToFit="1"/>
      <protection locked="0"/>
    </xf>
    <xf numFmtId="0" fontId="10" fillId="34" borderId="12" xfId="35" applyFont="1" applyFill="1" applyBorder="1" applyAlignment="1">
      <alignment horizontal="left" vertical="center"/>
      <protection/>
    </xf>
    <xf numFmtId="0" fontId="10" fillId="34" borderId="12" xfId="35" applyFont="1" applyFill="1" applyBorder="1" applyAlignment="1" applyProtection="1">
      <alignment horizontal="left" vertical="center" wrapText="1" shrinkToFit="1"/>
      <protection locked="0"/>
    </xf>
    <xf numFmtId="0" fontId="13" fillId="34" borderId="12" xfId="0" applyFont="1" applyFill="1" applyBorder="1" applyAlignment="1">
      <alignment horizontal="center" vertical="center" wrapText="1"/>
    </xf>
    <xf numFmtId="49" fontId="10" fillId="34" borderId="12" xfId="35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>
      <alignment horizontal="center" vertical="center" wrapText="1"/>
    </xf>
    <xf numFmtId="49" fontId="10" fillId="34" borderId="12" xfId="35" applyNumberFormat="1" applyFont="1" applyFill="1" applyBorder="1" applyAlignment="1" applyProtection="1">
      <alignment horizontal="center" vertical="center"/>
      <protection locked="0"/>
    </xf>
    <xf numFmtId="49" fontId="13" fillId="34" borderId="12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wrapText="1"/>
    </xf>
    <xf numFmtId="49" fontId="18" fillId="34" borderId="12" xfId="62" applyNumberFormat="1" applyFont="1" applyFill="1" applyBorder="1" applyAlignment="1">
      <alignment horizontal="center"/>
      <protection/>
    </xf>
    <xf numFmtId="2" fontId="10" fillId="34" borderId="12" xfId="0" applyNumberFormat="1" applyFont="1" applyFill="1" applyBorder="1" applyAlignment="1" applyProtection="1">
      <alignment vertical="top" wrapText="1"/>
      <protection locked="0"/>
    </xf>
    <xf numFmtId="2" fontId="18" fillId="34" borderId="12" xfId="0" applyNumberFormat="1" applyFont="1" applyFill="1" applyBorder="1" applyAlignment="1" applyProtection="1">
      <alignment vertical="top" wrapText="1"/>
      <protection locked="0"/>
    </xf>
    <xf numFmtId="2" fontId="22" fillId="34" borderId="12" xfId="0" applyNumberFormat="1" applyFont="1" applyFill="1" applyBorder="1" applyAlignment="1" applyProtection="1">
      <alignment vertical="top" wrapText="1"/>
      <protection locked="0"/>
    </xf>
    <xf numFmtId="2" fontId="39" fillId="34" borderId="12" xfId="0" applyNumberFormat="1" applyFont="1" applyFill="1" applyBorder="1" applyAlignment="1" applyProtection="1">
      <alignment vertical="top" wrapText="1"/>
      <protection locked="0"/>
    </xf>
    <xf numFmtId="174" fontId="10" fillId="0" borderId="0" xfId="35" applyNumberFormat="1" applyFont="1" applyFill="1" applyBorder="1" applyAlignment="1" applyProtection="1">
      <alignment horizontal="center"/>
      <protection locked="0"/>
    </xf>
    <xf numFmtId="0" fontId="10" fillId="0" borderId="0" xfId="35" applyFont="1" applyFill="1" applyBorder="1" applyAlignment="1" applyProtection="1">
      <alignment horizontal="center"/>
      <protection locked="0"/>
    </xf>
    <xf numFmtId="174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4" fontId="4" fillId="35" borderId="12" xfId="34" applyNumberFormat="1" applyFont="1" applyFill="1" applyBorder="1" applyAlignment="1" applyProtection="1">
      <alignment horizontal="center" wrapText="1"/>
      <protection/>
    </xf>
    <xf numFmtId="174" fontId="4" fillId="37" borderId="12" xfId="34" applyNumberFormat="1" applyFont="1" applyFill="1" applyBorder="1" applyAlignment="1" applyProtection="1">
      <alignment horizontal="center" wrapText="1"/>
      <protection/>
    </xf>
    <xf numFmtId="17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4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73" fontId="10" fillId="0" borderId="12" xfId="0" applyNumberFormat="1" applyFont="1" applyFill="1" applyBorder="1" applyAlignment="1">
      <alignment horizontal="center"/>
    </xf>
    <xf numFmtId="0" fontId="22" fillId="0" borderId="12" xfId="35" applyFont="1" applyFill="1" applyBorder="1" applyAlignment="1" applyProtection="1">
      <alignment horizontal="center"/>
      <protection locked="0"/>
    </xf>
    <xf numFmtId="174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8" fillId="0" borderId="12" xfId="35" applyFont="1" applyFill="1" applyBorder="1" applyAlignment="1" applyProtection="1">
      <alignment horizontal="center"/>
      <protection locked="0"/>
    </xf>
    <xf numFmtId="175" fontId="10" fillId="0" borderId="12" xfId="35" applyNumberFormat="1" applyFont="1" applyFill="1" applyBorder="1" applyAlignment="1" applyProtection="1">
      <alignment horizontal="center"/>
      <protection locked="0"/>
    </xf>
    <xf numFmtId="0" fontId="32" fillId="0" borderId="12" xfId="0" applyFont="1" applyFill="1" applyBorder="1" applyAlignment="1">
      <alignment horizontal="center"/>
    </xf>
    <xf numFmtId="0" fontId="32" fillId="0" borderId="12" xfId="35" applyFont="1" applyFill="1" applyBorder="1" applyAlignment="1" applyProtection="1">
      <alignment horizontal="center"/>
      <protection locked="0"/>
    </xf>
    <xf numFmtId="174" fontId="10" fillId="0" borderId="12" xfId="35" applyNumberFormat="1" applyFont="1" applyFill="1" applyBorder="1" applyAlignment="1" applyProtection="1">
      <alignment horizontal="center"/>
      <protection locked="0"/>
    </xf>
    <xf numFmtId="3" fontId="10" fillId="0" borderId="0" xfId="35" applyNumberFormat="1" applyFont="1" applyFill="1" applyBorder="1" applyProtection="1">
      <alignment/>
      <protection locked="0"/>
    </xf>
    <xf numFmtId="49" fontId="18" fillId="39" borderId="12" xfId="35" applyNumberFormat="1" applyFont="1" applyFill="1" applyBorder="1" applyAlignment="1" applyProtection="1">
      <alignment horizontal="center" wrapText="1"/>
      <protection locked="0"/>
    </xf>
    <xf numFmtId="49" fontId="18" fillId="39" borderId="12" xfId="62" applyNumberFormat="1" applyFont="1" applyFill="1" applyBorder="1" applyAlignment="1">
      <alignment horizontal="center"/>
      <protection/>
    </xf>
    <xf numFmtId="1" fontId="8" fillId="39" borderId="12" xfId="62" applyNumberFormat="1" applyFont="1" applyFill="1" applyBorder="1" applyAlignment="1">
      <alignment horizontal="center" wrapText="1"/>
      <protection/>
    </xf>
    <xf numFmtId="1" fontId="22" fillId="34" borderId="12" xfId="62" applyNumberFormat="1" applyFont="1" applyFill="1" applyBorder="1" applyAlignment="1">
      <alignment horizontal="center" wrapText="1"/>
      <protection/>
    </xf>
    <xf numFmtId="0" fontId="8" fillId="34" borderId="12" xfId="35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horizontal="right"/>
    </xf>
    <xf numFmtId="2" fontId="10" fillId="0" borderId="0" xfId="35" applyNumberFormat="1" applyFont="1" applyFill="1" applyBorder="1" applyProtection="1">
      <alignment/>
      <protection locked="0"/>
    </xf>
    <xf numFmtId="175" fontId="3" fillId="0" borderId="0" xfId="35" applyNumberFormat="1" applyFont="1" applyAlignment="1" applyProtection="1">
      <alignment horizontal="right"/>
      <protection locked="0"/>
    </xf>
    <xf numFmtId="0" fontId="18" fillId="44" borderId="12" xfId="64" applyFont="1" applyFill="1" applyBorder="1" applyAlignment="1">
      <alignment horizontal="left" wrapText="1"/>
      <protection/>
    </xf>
    <xf numFmtId="2" fontId="39" fillId="44" borderId="14" xfId="0" applyNumberFormat="1" applyFont="1" applyFill="1" applyBorder="1" applyAlignment="1" applyProtection="1">
      <alignment vertical="top" wrapText="1"/>
      <protection locked="0"/>
    </xf>
    <xf numFmtId="49" fontId="8" fillId="44" borderId="12" xfId="35" applyNumberFormat="1" applyFont="1" applyFill="1" applyBorder="1" applyAlignment="1" applyProtection="1">
      <alignment horizontal="center" wrapText="1"/>
      <protection locked="0"/>
    </xf>
    <xf numFmtId="49" fontId="8" fillId="44" borderId="12" xfId="62" applyNumberFormat="1" applyFont="1" applyFill="1" applyBorder="1" applyAlignment="1">
      <alignment horizontal="center"/>
      <protection/>
    </xf>
    <xf numFmtId="49" fontId="10" fillId="44" borderId="12" xfId="62" applyNumberFormat="1" applyFont="1" applyFill="1" applyBorder="1" applyAlignment="1">
      <alignment horizontal="center"/>
      <protection/>
    </xf>
    <xf numFmtId="1" fontId="10" fillId="44" borderId="12" xfId="62" applyNumberFormat="1" applyFont="1" applyFill="1" applyBorder="1" applyAlignment="1">
      <alignment horizontal="center" wrapText="1"/>
      <protection/>
    </xf>
    <xf numFmtId="174" fontId="5" fillId="44" borderId="12" xfId="35" applyNumberFormat="1" applyFont="1" applyFill="1" applyBorder="1" applyAlignment="1" applyProtection="1">
      <alignment horizontal="right"/>
      <protection/>
    </xf>
    <xf numFmtId="0" fontId="77" fillId="44" borderId="0" xfId="0" applyFont="1" applyFill="1" applyAlignment="1">
      <alignment/>
    </xf>
    <xf numFmtId="174" fontId="4" fillId="44" borderId="12" xfId="35" applyNumberFormat="1" applyFont="1" applyFill="1" applyBorder="1" applyAlignment="1" applyProtection="1">
      <alignment horizontal="right"/>
      <protection/>
    </xf>
    <xf numFmtId="0" fontId="77" fillId="34" borderId="0" xfId="0" applyFont="1" applyFill="1" applyAlignment="1">
      <alignment/>
    </xf>
    <xf numFmtId="0" fontId="8" fillId="0" borderId="12" xfId="35" applyFont="1" applyBorder="1" applyAlignment="1" applyProtection="1">
      <alignment wrapText="1"/>
      <protection locked="0"/>
    </xf>
    <xf numFmtId="0" fontId="10" fillId="0" borderId="12" xfId="35" applyFont="1" applyBorder="1" applyAlignment="1" applyProtection="1">
      <alignment wrapText="1"/>
      <protection locked="0"/>
    </xf>
    <xf numFmtId="2" fontId="8" fillId="45" borderId="12" xfId="0" applyNumberFormat="1" applyFont="1" applyFill="1" applyBorder="1" applyAlignment="1" applyProtection="1">
      <alignment wrapText="1"/>
      <protection locked="0"/>
    </xf>
    <xf numFmtId="0" fontId="78" fillId="46" borderId="12" xfId="0" applyFont="1" applyFill="1" applyBorder="1" applyAlignment="1">
      <alignment horizontal="justify" vertical="top" wrapText="1"/>
    </xf>
    <xf numFmtId="0" fontId="79" fillId="0" borderId="12" xfId="0" applyFont="1" applyBorder="1" applyAlignment="1">
      <alignment horizontal="justify" vertical="top" wrapText="1"/>
    </xf>
    <xf numFmtId="0" fontId="78" fillId="46" borderId="15" xfId="0" applyFont="1" applyFill="1" applyBorder="1" applyAlignment="1">
      <alignment horizontal="justify" vertical="top" wrapText="1"/>
    </xf>
    <xf numFmtId="2" fontId="8" fillId="0" borderId="12" xfId="0" applyNumberFormat="1" applyFont="1" applyFill="1" applyBorder="1" applyAlignment="1" applyProtection="1">
      <alignment wrapText="1"/>
      <protection locked="0"/>
    </xf>
    <xf numFmtId="0" fontId="78" fillId="0" borderId="12" xfId="0" applyFont="1" applyBorder="1" applyAlignment="1">
      <alignment horizontal="justify" vertical="top" wrapText="1"/>
    </xf>
    <xf numFmtId="0" fontId="78" fillId="0" borderId="15" xfId="0" applyFont="1" applyBorder="1" applyAlignment="1">
      <alignment horizontal="justify" vertical="top" wrapText="1"/>
    </xf>
    <xf numFmtId="0" fontId="80" fillId="0" borderId="12" xfId="0" applyFont="1" applyBorder="1" applyAlignment="1">
      <alignment horizontal="justify" vertical="top" wrapText="1"/>
    </xf>
    <xf numFmtId="0" fontId="80" fillId="0" borderId="15" xfId="0" applyFont="1" applyBorder="1" applyAlignment="1">
      <alignment horizontal="justify" vertical="top" wrapText="1"/>
    </xf>
    <xf numFmtId="0" fontId="13" fillId="34" borderId="12" xfId="0" applyFont="1" applyFill="1" applyBorder="1" applyAlignment="1">
      <alignment horizontal="left" vertical="center" wrapText="1"/>
    </xf>
    <xf numFmtId="0" fontId="79" fillId="0" borderId="0" xfId="0" applyFont="1" applyAlignment="1">
      <alignment wrapText="1"/>
    </xf>
    <xf numFmtId="0" fontId="8" fillId="0" borderId="0" xfId="35" applyFont="1" applyFill="1" applyBorder="1" applyAlignment="1" applyProtection="1">
      <alignment horizontal="center"/>
      <protection locked="0"/>
    </xf>
    <xf numFmtId="0" fontId="22" fillId="0" borderId="0" xfId="35" applyFont="1" applyFill="1" applyBorder="1" applyAlignment="1" applyProtection="1">
      <alignment horizontal="center"/>
      <protection locked="0"/>
    </xf>
    <xf numFmtId="0" fontId="18" fillId="0" borderId="0" xfId="35" applyFont="1" applyFill="1" applyBorder="1" applyAlignment="1" applyProtection="1">
      <alignment horizontal="center"/>
      <protection locked="0"/>
    </xf>
    <xf numFmtId="172" fontId="8" fillId="0" borderId="0" xfId="35" applyNumberFormat="1" applyFont="1" applyFill="1" applyBorder="1" applyAlignment="1" applyProtection="1">
      <alignment horizontal="center"/>
      <protection locked="0"/>
    </xf>
    <xf numFmtId="172" fontId="10" fillId="0" borderId="0" xfId="35" applyNumberFormat="1" applyFont="1" applyFill="1" applyBorder="1" applyAlignment="1" applyProtection="1">
      <alignment horizontal="center"/>
      <protection locked="0"/>
    </xf>
    <xf numFmtId="172" fontId="22" fillId="0" borderId="0" xfId="35" applyNumberFormat="1" applyFont="1" applyFill="1" applyBorder="1" applyAlignment="1" applyProtection="1">
      <alignment horizontal="center"/>
      <protection locked="0"/>
    </xf>
    <xf numFmtId="0" fontId="32" fillId="0" borderId="0" xfId="35" applyFont="1" applyFill="1" applyBorder="1" applyAlignment="1" applyProtection="1">
      <alignment horizontal="center"/>
      <protection locked="0"/>
    </xf>
    <xf numFmtId="2" fontId="7" fillId="0" borderId="0" xfId="35" applyNumberFormat="1" applyFont="1" applyFill="1" applyBorder="1" applyAlignment="1" applyProtection="1">
      <alignment horizontal="right"/>
      <protection locked="0"/>
    </xf>
    <xf numFmtId="2" fontId="10" fillId="0" borderId="0" xfId="35" applyNumberFormat="1" applyFont="1" applyFill="1" applyAlignment="1" applyProtection="1">
      <alignment horizontal="right"/>
      <protection locked="0"/>
    </xf>
    <xf numFmtId="2" fontId="14" fillId="29" borderId="12" xfId="35" applyNumberFormat="1" applyFont="1" applyFill="1" applyBorder="1" applyAlignment="1" applyProtection="1">
      <alignment horizontal="center" vertical="center"/>
      <protection locked="0"/>
    </xf>
    <xf numFmtId="2" fontId="14" fillId="30" borderId="12" xfId="35" applyNumberFormat="1" applyFont="1" applyFill="1" applyBorder="1" applyAlignment="1" applyProtection="1">
      <alignment horizontal="right" vertical="center"/>
      <protection/>
    </xf>
    <xf numFmtId="2" fontId="14" fillId="0" borderId="12" xfId="35" applyNumberFormat="1" applyFont="1" applyFill="1" applyBorder="1" applyProtection="1">
      <alignment/>
      <protection/>
    </xf>
    <xf numFmtId="2" fontId="6" fillId="0" borderId="12" xfId="35" applyNumberFormat="1" applyFont="1" applyFill="1" applyBorder="1" applyProtection="1">
      <alignment/>
      <protection/>
    </xf>
    <xf numFmtId="2" fontId="6" fillId="0" borderId="12" xfId="35" applyNumberFormat="1" applyFont="1" applyFill="1" applyBorder="1" applyProtection="1">
      <alignment/>
      <protection locked="0"/>
    </xf>
    <xf numFmtId="2" fontId="14" fillId="0" borderId="12" xfId="35" applyNumberFormat="1" applyFont="1" applyFill="1" applyBorder="1" applyProtection="1">
      <alignment/>
      <protection locked="0"/>
    </xf>
    <xf numFmtId="2" fontId="3" fillId="0" borderId="0" xfId="35" applyNumberFormat="1" applyFont="1" applyFill="1" applyProtection="1">
      <alignment/>
      <protection locked="0"/>
    </xf>
    <xf numFmtId="2" fontId="10" fillId="0" borderId="0" xfId="0" applyNumberFormat="1" applyFont="1" applyFill="1" applyAlignment="1">
      <alignment/>
    </xf>
    <xf numFmtId="2" fontId="10" fillId="0" borderId="12" xfId="35" applyNumberFormat="1" applyFont="1" applyFill="1" applyBorder="1" applyAlignment="1" applyProtection="1">
      <alignment horizontal="center"/>
      <protection locked="0"/>
    </xf>
    <xf numFmtId="2" fontId="4" fillId="0" borderId="12" xfId="35" applyNumberFormat="1" applyFont="1" applyFill="1" applyBorder="1" applyAlignment="1" applyProtection="1">
      <alignment horizontal="center" vertical="center"/>
      <protection/>
    </xf>
    <xf numFmtId="2" fontId="4" fillId="0" borderId="12" xfId="34" applyNumberFormat="1" applyFont="1" applyFill="1" applyBorder="1" applyAlignment="1" applyProtection="1">
      <alignment horizontal="right" wrapText="1"/>
      <protection/>
    </xf>
    <xf numFmtId="2" fontId="5" fillId="0" borderId="12" xfId="34" applyNumberFormat="1" applyFont="1" applyFill="1" applyBorder="1" applyAlignment="1" applyProtection="1">
      <alignment horizontal="right" wrapText="1"/>
      <protection/>
    </xf>
    <xf numFmtId="2" fontId="4" fillId="0" borderId="12" xfId="35" applyNumberFormat="1" applyFont="1" applyFill="1" applyBorder="1" applyAlignment="1" applyProtection="1">
      <alignment horizontal="right"/>
      <protection/>
    </xf>
    <xf numFmtId="2" fontId="5" fillId="0" borderId="12" xfId="35" applyNumberFormat="1" applyFont="1" applyFill="1" applyBorder="1" applyAlignment="1" applyProtection="1">
      <alignment horizontal="right"/>
      <protection/>
    </xf>
    <xf numFmtId="2" fontId="4" fillId="0" borderId="12" xfId="35" applyNumberFormat="1" applyFont="1" applyFill="1" applyBorder="1" applyAlignment="1" applyProtection="1">
      <alignment horizontal="right"/>
      <protection locked="0"/>
    </xf>
    <xf numFmtId="2" fontId="5" fillId="0" borderId="12" xfId="35" applyNumberFormat="1" applyFont="1" applyFill="1" applyBorder="1" applyAlignment="1" applyProtection="1">
      <alignment horizontal="right"/>
      <protection locked="0"/>
    </xf>
    <xf numFmtId="2" fontId="27" fillId="0" borderId="12" xfId="35" applyNumberFormat="1" applyFont="1" applyFill="1" applyBorder="1" applyAlignment="1" applyProtection="1">
      <alignment horizontal="right"/>
      <protection locked="0"/>
    </xf>
    <xf numFmtId="2" fontId="34" fillId="0" borderId="12" xfId="35" applyNumberFormat="1" applyFont="1" applyFill="1" applyBorder="1" applyAlignment="1" applyProtection="1">
      <alignment horizontal="right"/>
      <protection locked="0"/>
    </xf>
    <xf numFmtId="2" fontId="4" fillId="0" borderId="12" xfId="35" applyNumberFormat="1" applyFont="1" applyFill="1" applyBorder="1" applyProtection="1">
      <alignment/>
      <protection locked="0"/>
    </xf>
    <xf numFmtId="2" fontId="5" fillId="0" borderId="12" xfId="35" applyNumberFormat="1" applyFont="1" applyFill="1" applyBorder="1" applyProtection="1">
      <alignment/>
      <protection locked="0"/>
    </xf>
    <xf numFmtId="2" fontId="8" fillId="0" borderId="12" xfId="35" applyNumberFormat="1" applyFont="1" applyFill="1" applyBorder="1" applyProtection="1">
      <alignment/>
      <protection locked="0"/>
    </xf>
    <xf numFmtId="2" fontId="10" fillId="0" borderId="12" xfId="35" applyNumberFormat="1" applyFont="1" applyFill="1" applyBorder="1" applyProtection="1">
      <alignment/>
      <protection locked="0"/>
    </xf>
    <xf numFmtId="2" fontId="4" fillId="0" borderId="12" xfId="76" applyNumberFormat="1" applyFont="1" applyFill="1" applyBorder="1" applyAlignment="1" applyProtection="1">
      <alignment horizontal="right" wrapText="1"/>
      <protection/>
    </xf>
    <xf numFmtId="2" fontId="4" fillId="0" borderId="12" xfId="63" applyNumberFormat="1" applyFont="1" applyFill="1" applyBorder="1" applyAlignment="1" applyProtection="1">
      <alignment horizontal="right"/>
      <protection/>
    </xf>
    <xf numFmtId="2" fontId="5" fillId="0" borderId="12" xfId="63" applyNumberFormat="1" applyFont="1" applyFill="1" applyBorder="1" applyAlignment="1" applyProtection="1">
      <alignment horizontal="right"/>
      <protection locked="0"/>
    </xf>
    <xf numFmtId="2" fontId="10" fillId="0" borderId="0" xfId="35" applyNumberFormat="1" applyFont="1" applyFill="1" applyProtection="1">
      <alignment/>
      <protection locked="0"/>
    </xf>
    <xf numFmtId="2" fontId="4" fillId="34" borderId="12" xfId="35" applyNumberFormat="1" applyFont="1" applyFill="1" applyBorder="1" applyAlignment="1" applyProtection="1">
      <alignment horizontal="right"/>
      <protection locked="0"/>
    </xf>
    <xf numFmtId="2" fontId="5" fillId="34" borderId="12" xfId="35" applyNumberFormat="1" applyFont="1" applyFill="1" applyBorder="1" applyAlignment="1" applyProtection="1">
      <alignment horizontal="right"/>
      <protection locked="0"/>
    </xf>
    <xf numFmtId="2" fontId="4" fillId="34" borderId="12" xfId="35" applyNumberFormat="1" applyFont="1" applyFill="1" applyBorder="1" applyAlignment="1" applyProtection="1">
      <alignment horizontal="right"/>
      <protection/>
    </xf>
    <xf numFmtId="2" fontId="4" fillId="34" borderId="12" xfId="76" applyNumberFormat="1" applyFont="1" applyFill="1" applyBorder="1" applyAlignment="1" applyProtection="1">
      <alignment horizontal="right" wrapText="1"/>
      <protection/>
    </xf>
    <xf numFmtId="2" fontId="4" fillId="34" borderId="12" xfId="63" applyNumberFormat="1" applyFont="1" applyFill="1" applyBorder="1" applyAlignment="1" applyProtection="1">
      <alignment horizontal="right"/>
      <protection/>
    </xf>
    <xf numFmtId="2" fontId="5" fillId="34" borderId="12" xfId="63" applyNumberFormat="1" applyFont="1" applyFill="1" applyBorder="1" applyAlignment="1" applyProtection="1">
      <alignment horizontal="right"/>
      <protection locked="0"/>
    </xf>
    <xf numFmtId="0" fontId="77" fillId="0" borderId="0" xfId="0" applyFont="1" applyAlignment="1">
      <alignment/>
    </xf>
    <xf numFmtId="0" fontId="10" fillId="39" borderId="0" xfId="35" applyFont="1" applyFill="1" applyBorder="1" applyAlignment="1" applyProtection="1">
      <alignment horizontal="center"/>
      <protection locked="0"/>
    </xf>
    <xf numFmtId="3" fontId="10" fillId="34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2" fontId="77" fillId="0" borderId="12" xfId="0" applyNumberFormat="1" applyFont="1" applyBorder="1" applyAlignment="1">
      <alignment wrapText="1"/>
    </xf>
    <xf numFmtId="49" fontId="13" fillId="34" borderId="12" xfId="0" applyNumberFormat="1" applyFont="1" applyFill="1" applyBorder="1" applyAlignment="1">
      <alignment horizontal="center" vertical="center"/>
    </xf>
    <xf numFmtId="49" fontId="5" fillId="0" borderId="0" xfId="35" applyNumberFormat="1" applyFont="1" applyFill="1" applyBorder="1" applyAlignment="1" applyProtection="1">
      <alignment horizontal="right"/>
      <protection locked="0"/>
    </xf>
    <xf numFmtId="0" fontId="5" fillId="0" borderId="0" xfId="35" applyFont="1" applyFill="1" applyAlignment="1" applyProtection="1">
      <alignment horizontal="right"/>
      <protection locked="0"/>
    </xf>
    <xf numFmtId="172" fontId="4" fillId="0" borderId="0" xfId="35" applyNumberFormat="1" applyFont="1" applyFill="1" applyBorder="1" applyAlignment="1" applyProtection="1">
      <alignment horizontal="right"/>
      <protection locked="0"/>
    </xf>
    <xf numFmtId="0" fontId="8" fillId="0" borderId="0" xfId="35" applyFont="1" applyBorder="1" applyAlignment="1" applyProtection="1">
      <alignment horizontal="center" vertical="center" wrapText="1" shrinkToFit="1"/>
      <protection locked="0"/>
    </xf>
    <xf numFmtId="49" fontId="5" fillId="0" borderId="0" xfId="35" applyNumberFormat="1" applyFont="1" applyFill="1" applyAlignment="1" applyProtection="1">
      <alignment horizontal="right"/>
      <protection locked="0"/>
    </xf>
    <xf numFmtId="4" fontId="5" fillId="0" borderId="0" xfId="35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0" fillId="0" borderId="12" xfId="35" applyNumberFormat="1" applyFont="1" applyFill="1" applyBorder="1" applyAlignment="1" applyProtection="1">
      <alignment horizontal="center"/>
      <protection locked="0"/>
    </xf>
    <xf numFmtId="49" fontId="4" fillId="0" borderId="0" xfId="35" applyNumberFormat="1" applyFont="1" applyFill="1" applyAlignment="1" applyProtection="1">
      <alignment horizontal="right"/>
      <protection locked="0"/>
    </xf>
    <xf numFmtId="0" fontId="19" fillId="0" borderId="0" xfId="35" applyFont="1" applyFill="1" applyBorder="1" applyAlignment="1" applyProtection="1">
      <alignment horizontal="center" vertical="top" wrapText="1"/>
      <protection locked="0"/>
    </xf>
    <xf numFmtId="0" fontId="4" fillId="0" borderId="0" xfId="35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67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Comma" xfId="34"/>
    <cellStyle name="Excel Built-in Normal" xfId="35"/>
    <cellStyle name="normal" xfId="36"/>
    <cellStyle name="xl109" xfId="37"/>
    <cellStyle name="xl128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_Прил. 3" xfId="61"/>
    <cellStyle name="Обычный_прил. 4" xfId="62"/>
    <cellStyle name="Обычный_Прил. 4_1" xfId="63"/>
    <cellStyle name="Обычный_прил. 5" xfId="64"/>
    <cellStyle name="Обычный_роспись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ысячи [0]_Лист1" xfId="74"/>
    <cellStyle name="Тысячи_Лист1" xfId="75"/>
    <cellStyle name="Comma" xfId="76"/>
    <cellStyle name="Comma [0]" xfId="77"/>
    <cellStyle name="Финансовый 2" xfId="78"/>
    <cellStyle name="Финансовый 3" xfId="79"/>
    <cellStyle name="Хороший" xfId="80"/>
  </cellStyles>
  <dxfs count="1339"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C1">
      <selection activeCell="D28" sqref="D28:I28"/>
    </sheetView>
  </sheetViews>
  <sheetFormatPr defaultColWidth="9.140625" defaultRowHeight="27.75" customHeight="1"/>
  <cols>
    <col min="1" max="1" width="24.00390625" style="1" bestFit="1" customWidth="1"/>
    <col min="2" max="2" width="68.7109375" style="2" bestFit="1" customWidth="1"/>
    <col min="3" max="3" width="18.7109375" style="471" customWidth="1"/>
    <col min="4" max="4" width="13.00390625" style="2" customWidth="1"/>
    <col min="5" max="5" width="12.7109375" style="2" customWidth="1"/>
    <col min="6" max="6" width="11.7109375" style="2" customWidth="1"/>
    <col min="7" max="16384" width="9.140625" style="2" customWidth="1"/>
  </cols>
  <sheetData>
    <row r="1" spans="1:3" ht="18">
      <c r="A1" s="82"/>
      <c r="B1" s="505" t="s">
        <v>7</v>
      </c>
      <c r="C1" s="505"/>
    </row>
    <row r="2" spans="1:15" s="4" customFormat="1" ht="18.75">
      <c r="A2" s="507" t="s">
        <v>133</v>
      </c>
      <c r="B2" s="507"/>
      <c r="C2" s="507"/>
      <c r="D2" s="80"/>
      <c r="E2" s="80"/>
      <c r="F2" s="80"/>
      <c r="G2" s="80"/>
      <c r="H2" s="80"/>
      <c r="I2" s="80"/>
      <c r="J2" s="5"/>
      <c r="K2" s="5"/>
      <c r="L2" s="5"/>
      <c r="M2" s="5"/>
      <c r="N2" s="5"/>
      <c r="O2" s="5"/>
    </row>
    <row r="3" spans="1:9" ht="13.5" customHeight="1">
      <c r="A3" s="503" t="s">
        <v>134</v>
      </c>
      <c r="B3" s="503"/>
      <c r="C3" s="503"/>
      <c r="D3" s="79"/>
      <c r="E3" s="79"/>
      <c r="F3" s="79"/>
      <c r="G3" s="79"/>
      <c r="H3" s="79"/>
      <c r="I3" s="79"/>
    </row>
    <row r="4" spans="1:9" ht="12" customHeight="1">
      <c r="A4" s="504" t="s">
        <v>372</v>
      </c>
      <c r="B4" s="504"/>
      <c r="C4" s="504"/>
      <c r="D4" s="81"/>
      <c r="E4" s="81"/>
      <c r="F4" s="81"/>
      <c r="G4" s="81"/>
      <c r="H4" s="81"/>
      <c r="I4" s="81"/>
    </row>
    <row r="5" spans="2:3" ht="18">
      <c r="B5" s="508" t="s">
        <v>401</v>
      </c>
      <c r="C5" s="508"/>
    </row>
    <row r="6" spans="2:3" ht="3" customHeight="1">
      <c r="B6" s="6"/>
      <c r="C6" s="463"/>
    </row>
    <row r="7" spans="1:3" ht="27.75" customHeight="1">
      <c r="A7" s="506" t="s">
        <v>238</v>
      </c>
      <c r="B7" s="506"/>
      <c r="C7" s="506"/>
    </row>
    <row r="8" spans="1:6" ht="12.75" customHeight="1">
      <c r="A8" s="7"/>
      <c r="B8" s="8"/>
      <c r="C8" s="464" t="s">
        <v>8</v>
      </c>
      <c r="E8" s="9"/>
      <c r="F8" s="9"/>
    </row>
    <row r="9" spans="1:6" ht="27.75" customHeight="1">
      <c r="A9" s="10" t="s">
        <v>9</v>
      </c>
      <c r="B9" s="11" t="s">
        <v>10</v>
      </c>
      <c r="C9" s="465" t="s">
        <v>11</v>
      </c>
      <c r="E9" s="9"/>
      <c r="F9" s="9"/>
    </row>
    <row r="10" spans="1:6" ht="15" customHeight="1">
      <c r="A10" s="12"/>
      <c r="B10" s="12" t="s">
        <v>12</v>
      </c>
      <c r="C10" s="466">
        <f>C11+C34</f>
        <v>77205.71956</v>
      </c>
      <c r="D10" s="218"/>
      <c r="E10" s="104"/>
      <c r="F10" s="9"/>
    </row>
    <row r="11" spans="1:15" s="15" customFormat="1" ht="18.75">
      <c r="A11" s="13" t="s">
        <v>13</v>
      </c>
      <c r="B11" s="14" t="s">
        <v>14</v>
      </c>
      <c r="C11" s="467">
        <f>C12+C17+C20+C15+C24+C26+C30+C32</f>
        <v>40557.71878</v>
      </c>
      <c r="D11" s="216"/>
      <c r="E11" s="16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5" customFormat="1" ht="18.75">
      <c r="A12" s="18" t="s">
        <v>15</v>
      </c>
      <c r="B12" s="14" t="s">
        <v>16</v>
      </c>
      <c r="C12" s="467">
        <f>C13</f>
        <v>24133.3</v>
      </c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5" customFormat="1" ht="18.75">
      <c r="A13" s="19" t="s">
        <v>17</v>
      </c>
      <c r="B13" s="14" t="s">
        <v>18</v>
      </c>
      <c r="C13" s="468">
        <f>C14</f>
        <v>24133.3</v>
      </c>
      <c r="G13" s="17"/>
      <c r="H13" s="17"/>
      <c r="I13" s="17"/>
      <c r="J13" s="17"/>
      <c r="K13" s="17"/>
      <c r="L13" s="17"/>
      <c r="M13" s="17"/>
      <c r="N13" s="17"/>
      <c r="O13" s="17"/>
    </row>
    <row r="14" spans="1:15" s="15" customFormat="1" ht="50.25" customHeight="1">
      <c r="A14" s="19" t="s">
        <v>19</v>
      </c>
      <c r="B14" s="20" t="s">
        <v>20</v>
      </c>
      <c r="C14" s="469">
        <v>24133.3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s="15" customFormat="1" ht="27">
      <c r="A15" s="18" t="s">
        <v>117</v>
      </c>
      <c r="B15" s="83" t="s">
        <v>116</v>
      </c>
      <c r="C15" s="470">
        <f>C16</f>
        <v>1870.5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15" customFormat="1" ht="27">
      <c r="A16" s="19" t="s">
        <v>119</v>
      </c>
      <c r="B16" s="84" t="s">
        <v>118</v>
      </c>
      <c r="C16" s="469">
        <v>1870.5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5" customFormat="1" ht="15.75" customHeight="1">
      <c r="A17" s="18" t="s">
        <v>21</v>
      </c>
      <c r="B17" s="14" t="s">
        <v>22</v>
      </c>
      <c r="C17" s="470">
        <f>C18+C19</f>
        <v>8286.6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5" customFormat="1" ht="27">
      <c r="A18" s="19" t="s">
        <v>23</v>
      </c>
      <c r="B18" s="21" t="s">
        <v>24</v>
      </c>
      <c r="C18" s="469">
        <v>1788.4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5" customFormat="1" ht="45.75" customHeight="1">
      <c r="A19" s="19" t="s">
        <v>25</v>
      </c>
      <c r="B19" s="21" t="s">
        <v>26</v>
      </c>
      <c r="C19" s="469">
        <v>6498.2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3" s="15" customFormat="1" ht="27.75" customHeight="1">
      <c r="A20" s="18" t="s">
        <v>27</v>
      </c>
      <c r="B20" s="14" t="s">
        <v>28</v>
      </c>
      <c r="C20" s="467">
        <f>C21+C22+C23</f>
        <v>5787.9</v>
      </c>
    </row>
    <row r="21" spans="1:15" s="15" customFormat="1" ht="48.75" customHeight="1">
      <c r="A21" s="387" t="s">
        <v>247</v>
      </c>
      <c r="B21" s="204" t="s">
        <v>251</v>
      </c>
      <c r="C21" s="469">
        <v>2678.6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15" customFormat="1" ht="45.75" customHeight="1">
      <c r="A22" s="388" t="s">
        <v>248</v>
      </c>
      <c r="B22" s="204" t="s">
        <v>249</v>
      </c>
      <c r="C22" s="469">
        <v>2405.6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5" customFormat="1" ht="57.75" customHeight="1">
      <c r="A23" s="388" t="s">
        <v>250</v>
      </c>
      <c r="B23" s="205" t="s">
        <v>252</v>
      </c>
      <c r="C23" s="469">
        <v>703.7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5" customFormat="1" ht="15.75" customHeight="1">
      <c r="A24" s="389" t="s">
        <v>121</v>
      </c>
      <c r="B24" s="87" t="s">
        <v>120</v>
      </c>
      <c r="C24" s="470">
        <f>C25</f>
        <v>46.3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5" customFormat="1" ht="16.5" customHeight="1">
      <c r="A25" s="388" t="s">
        <v>128</v>
      </c>
      <c r="B25" s="88" t="s">
        <v>122</v>
      </c>
      <c r="C25" s="469">
        <v>46.3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5" customFormat="1" ht="25.5">
      <c r="A26" s="389" t="s">
        <v>124</v>
      </c>
      <c r="B26" s="87" t="s">
        <v>123</v>
      </c>
      <c r="C26" s="470">
        <f>C27+C28+C29</f>
        <v>387.4187800000001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5" customFormat="1" ht="53.25" customHeight="1" hidden="1">
      <c r="A27" s="388" t="s">
        <v>165</v>
      </c>
      <c r="B27" s="173" t="s">
        <v>39</v>
      </c>
      <c r="C27" s="46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15" customFormat="1" ht="25.5" customHeight="1">
      <c r="A28" s="388" t="s">
        <v>362</v>
      </c>
      <c r="B28" s="399" t="s">
        <v>281</v>
      </c>
      <c r="C28" s="469">
        <f>255.46916+59.71694+11.7198+12.94573+47.56715</f>
        <v>387.4187800000001</v>
      </c>
      <c r="E28" s="175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5" customFormat="1" ht="39.75" hidden="1">
      <c r="A29" s="388" t="s">
        <v>224</v>
      </c>
      <c r="B29" s="200" t="s">
        <v>135</v>
      </c>
      <c r="C29" s="469"/>
      <c r="E29" s="175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15" customFormat="1" ht="18.75" hidden="1">
      <c r="A30" s="389" t="s">
        <v>126</v>
      </c>
      <c r="B30" s="87" t="s">
        <v>125</v>
      </c>
      <c r="C30" s="470">
        <f>C31</f>
        <v>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5" customFormat="1" ht="18.75" hidden="1">
      <c r="A31" s="388" t="s">
        <v>168</v>
      </c>
      <c r="B31" s="88" t="s">
        <v>40</v>
      </c>
      <c r="C31" s="469"/>
      <c r="E31" s="174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15" customFormat="1" ht="18.75">
      <c r="A32" s="389" t="s">
        <v>126</v>
      </c>
      <c r="B32" s="87" t="s">
        <v>125</v>
      </c>
      <c r="C32" s="470">
        <f>C33</f>
        <v>45.7</v>
      </c>
      <c r="E32" s="174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15" customFormat="1" ht="15" customHeight="1">
      <c r="A33" s="388" t="s">
        <v>330</v>
      </c>
      <c r="B33" s="88" t="s">
        <v>277</v>
      </c>
      <c r="C33" s="469">
        <v>45.7</v>
      </c>
      <c r="E33" s="174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3" s="23" customFormat="1" ht="30" customHeight="1">
      <c r="A34" s="390" t="s">
        <v>29</v>
      </c>
      <c r="B34" s="14" t="s">
        <v>30</v>
      </c>
      <c r="C34" s="467">
        <f>C35+C47+C45+C37+C39+C52</f>
        <v>36648.00078</v>
      </c>
    </row>
    <row r="35" spans="1:3" s="23" customFormat="1" ht="27.75" customHeight="1">
      <c r="A35" s="391" t="s">
        <v>31</v>
      </c>
      <c r="B35" s="24" t="s">
        <v>32</v>
      </c>
      <c r="C35" s="470">
        <f>C36</f>
        <v>2908.7</v>
      </c>
    </row>
    <row r="36" spans="1:3" s="23" customFormat="1" ht="27">
      <c r="A36" s="392" t="s">
        <v>369</v>
      </c>
      <c r="B36" s="206" t="s">
        <v>283</v>
      </c>
      <c r="C36" s="469">
        <v>2908.7</v>
      </c>
    </row>
    <row r="37" spans="1:3" s="23" customFormat="1" ht="28.5" customHeight="1">
      <c r="A37" s="390" t="s">
        <v>393</v>
      </c>
      <c r="B37" s="176" t="s">
        <v>169</v>
      </c>
      <c r="C37" s="470">
        <f>C38</f>
        <v>28.8</v>
      </c>
    </row>
    <row r="38" spans="1:3" s="23" customFormat="1" ht="52.5">
      <c r="A38" s="454" t="s">
        <v>399</v>
      </c>
      <c r="B38" s="455" t="s">
        <v>301</v>
      </c>
      <c r="C38" s="469">
        <v>28.8</v>
      </c>
    </row>
    <row r="39" spans="1:3" s="23" customFormat="1" ht="27" hidden="1">
      <c r="A39" s="390" t="s">
        <v>170</v>
      </c>
      <c r="B39" s="176" t="s">
        <v>237</v>
      </c>
      <c r="C39" s="470">
        <f>SUM(C40:C44)</f>
        <v>0</v>
      </c>
    </row>
    <row r="40" spans="1:3" s="23" customFormat="1" ht="25.5" hidden="1">
      <c r="A40" s="392" t="s">
        <v>167</v>
      </c>
      <c r="B40" s="201" t="s">
        <v>229</v>
      </c>
      <c r="C40" s="469"/>
    </row>
    <row r="41" spans="1:3" s="23" customFormat="1" ht="38.25" hidden="1">
      <c r="A41" s="392" t="s">
        <v>167</v>
      </c>
      <c r="B41" s="201" t="s">
        <v>228</v>
      </c>
      <c r="C41" s="469"/>
    </row>
    <row r="42" spans="1:3" s="23" customFormat="1" ht="38.25" hidden="1">
      <c r="A42" s="392" t="s">
        <v>167</v>
      </c>
      <c r="B42" s="201" t="s">
        <v>230</v>
      </c>
      <c r="C42" s="469"/>
    </row>
    <row r="43" spans="1:3" s="23" customFormat="1" ht="38.25" hidden="1">
      <c r="A43" s="392" t="s">
        <v>167</v>
      </c>
      <c r="B43" s="201" t="s">
        <v>227</v>
      </c>
      <c r="C43" s="469"/>
    </row>
    <row r="44" spans="1:3" s="23" customFormat="1" ht="38.25" hidden="1">
      <c r="A44" s="392" t="s">
        <v>167</v>
      </c>
      <c r="B44" s="201" t="s">
        <v>231</v>
      </c>
      <c r="C44" s="469"/>
    </row>
    <row r="45" spans="1:3" s="23" customFormat="1" ht="27.75" customHeight="1">
      <c r="A45" s="391" t="s">
        <v>33</v>
      </c>
      <c r="B45" s="24" t="s">
        <v>34</v>
      </c>
      <c r="C45" s="470">
        <f>SUM(C46:C46)</f>
        <v>4.3</v>
      </c>
    </row>
    <row r="46" spans="1:3" s="23" customFormat="1" ht="31.5" customHeight="1">
      <c r="A46" s="393" t="s">
        <v>320</v>
      </c>
      <c r="B46" s="207" t="s">
        <v>307</v>
      </c>
      <c r="C46" s="469">
        <v>4.3</v>
      </c>
    </row>
    <row r="47" spans="1:3" s="23" customFormat="1" ht="25.5" hidden="1">
      <c r="A47" s="393" t="s">
        <v>380</v>
      </c>
      <c r="B47" s="192" t="s">
        <v>210</v>
      </c>
      <c r="C47" s="470">
        <f>C48+C49+C50</f>
        <v>0</v>
      </c>
    </row>
    <row r="48" spans="1:3" s="23" customFormat="1" ht="39.75" hidden="1">
      <c r="A48" s="393" t="s">
        <v>381</v>
      </c>
      <c r="B48" s="193" t="s">
        <v>211</v>
      </c>
      <c r="C48" s="469"/>
    </row>
    <row r="49" spans="1:3" s="23" customFormat="1" ht="39.75" hidden="1">
      <c r="A49" s="393" t="s">
        <v>382</v>
      </c>
      <c r="B49" s="193" t="s">
        <v>212</v>
      </c>
      <c r="C49" s="469"/>
    </row>
    <row r="50" spans="1:3" s="23" customFormat="1" ht="25.5" hidden="1">
      <c r="A50" s="393" t="s">
        <v>383</v>
      </c>
      <c r="B50" s="197" t="s">
        <v>41</v>
      </c>
      <c r="C50" s="469">
        <v>0</v>
      </c>
    </row>
    <row r="51" spans="1:3" ht="18.75" hidden="1">
      <c r="A51" s="393" t="s">
        <v>384</v>
      </c>
      <c r="B51" s="90" t="s">
        <v>127</v>
      </c>
      <c r="C51" s="470">
        <f>'Прил. 4'!I10-'Прил.1'!C10</f>
        <v>1693.800000000003</v>
      </c>
    </row>
    <row r="52" spans="1:3" ht="27">
      <c r="A52" s="391" t="s">
        <v>385</v>
      </c>
      <c r="B52" s="443" t="s">
        <v>386</v>
      </c>
      <c r="C52" s="470">
        <f>C53+C54+C55</f>
        <v>33706.20078</v>
      </c>
    </row>
    <row r="53" spans="1:3" ht="52.5">
      <c r="A53" s="393" t="s">
        <v>389</v>
      </c>
      <c r="B53" s="444" t="s">
        <v>390</v>
      </c>
      <c r="C53" s="470">
        <v>17528.7391</v>
      </c>
    </row>
    <row r="54" spans="1:3" ht="39.75">
      <c r="A54" s="393" t="s">
        <v>398</v>
      </c>
      <c r="B54" s="444" t="s">
        <v>391</v>
      </c>
      <c r="C54" s="470">
        <v>15915.11168</v>
      </c>
    </row>
    <row r="55" spans="1:3" ht="18.75">
      <c r="A55" s="393" t="s">
        <v>400</v>
      </c>
      <c r="B55" s="497" t="s">
        <v>287</v>
      </c>
      <c r="C55" s="470">
        <v>262.35</v>
      </c>
    </row>
    <row r="56" spans="1:5" ht="20.25" customHeight="1">
      <c r="A56" s="89"/>
      <c r="B56" s="219" t="s">
        <v>332</v>
      </c>
      <c r="C56" s="470">
        <f>'Прил. 3'!I10-'Прил.1'!C10</f>
        <v>1693.800000000003</v>
      </c>
      <c r="E56" s="101"/>
    </row>
    <row r="57" ht="27.75" customHeight="1">
      <c r="E57" s="432"/>
    </row>
  </sheetData>
  <sheetProtection/>
  <mergeCells count="6">
    <mergeCell ref="A3:C3"/>
    <mergeCell ref="A4:C4"/>
    <mergeCell ref="B1:C1"/>
    <mergeCell ref="A7:C7"/>
    <mergeCell ref="A2:C2"/>
    <mergeCell ref="B5:C5"/>
  </mergeCells>
  <conditionalFormatting sqref="B1 C6">
    <cfRule type="expression" priority="1" dxfId="1" stopIfTrue="1">
      <formula>$G1&lt;&gt;""</formula>
    </cfRule>
  </conditionalFormatting>
  <printOptions/>
  <pageMargins left="0.984251968503937" right="0.1968503937007874" top="0.5905511811023623" bottom="0.1968503937007874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0">
      <selection activeCell="B48" sqref="B48"/>
    </sheetView>
  </sheetViews>
  <sheetFormatPr defaultColWidth="9.140625" defaultRowHeight="15"/>
  <cols>
    <col min="1" max="1" width="17.140625" style="25" customWidth="1"/>
    <col min="2" max="2" width="23.7109375" style="26" bestFit="1" customWidth="1"/>
    <col min="3" max="3" width="69.140625" style="26" customWidth="1"/>
    <col min="4" max="16384" width="9.140625" style="26" customWidth="1"/>
  </cols>
  <sheetData>
    <row r="1" ht="15.75">
      <c r="C1" s="27" t="s">
        <v>245</v>
      </c>
    </row>
    <row r="2" spans="3:11" ht="15.75">
      <c r="C2" s="93" t="s">
        <v>133</v>
      </c>
      <c r="D2" s="80"/>
      <c r="E2" s="80"/>
      <c r="F2" s="80"/>
      <c r="G2" s="80"/>
      <c r="H2" s="80"/>
      <c r="I2" s="80"/>
      <c r="J2" s="80"/>
      <c r="K2" s="80"/>
    </row>
    <row r="3" spans="3:11" ht="15.75">
      <c r="C3" s="91" t="s">
        <v>134</v>
      </c>
      <c r="D3" s="79"/>
      <c r="E3" s="79"/>
      <c r="F3" s="79"/>
      <c r="G3" s="79"/>
      <c r="H3" s="79"/>
      <c r="I3" s="79"/>
      <c r="J3" s="79"/>
      <c r="K3" s="79"/>
    </row>
    <row r="4" spans="3:11" ht="15.75">
      <c r="C4" s="92" t="s">
        <v>373</v>
      </c>
      <c r="D4" s="81"/>
      <c r="E4" s="81"/>
      <c r="F4" s="81"/>
      <c r="G4" s="81"/>
      <c r="H4" s="81"/>
      <c r="I4" s="81"/>
      <c r="J4" s="81"/>
      <c r="K4" s="81"/>
    </row>
    <row r="5" spans="2:11" ht="15.75">
      <c r="B5" s="430"/>
      <c r="C5" s="102" t="s">
        <v>377</v>
      </c>
      <c r="D5" s="102"/>
      <c r="E5" s="103"/>
      <c r="F5" s="103"/>
      <c r="G5" s="103"/>
      <c r="H5" s="103"/>
      <c r="I5" s="103"/>
      <c r="J5" s="103"/>
      <c r="K5" s="103"/>
    </row>
    <row r="6" spans="3:11" ht="15.75">
      <c r="C6" s="102"/>
      <c r="D6" s="103"/>
      <c r="E6" s="103"/>
      <c r="F6" s="103"/>
      <c r="G6" s="103"/>
      <c r="H6" s="103"/>
      <c r="I6" s="103"/>
      <c r="J6" s="103"/>
      <c r="K6" s="103"/>
    </row>
    <row r="7" spans="1:3" ht="58.5" customHeight="1">
      <c r="A7" s="509" t="s">
        <v>35</v>
      </c>
      <c r="B7" s="509"/>
      <c r="C7" s="509"/>
    </row>
    <row r="8" spans="1:3" ht="15">
      <c r="A8" s="28"/>
      <c r="B8" s="29"/>
      <c r="C8" s="30"/>
    </row>
    <row r="9" spans="1:3" ht="33.75" customHeight="1">
      <c r="A9" s="510" t="s">
        <v>43</v>
      </c>
      <c r="B9" s="510"/>
      <c r="C9" s="511" t="s">
        <v>36</v>
      </c>
    </row>
    <row r="10" spans="1:3" ht="31.5">
      <c r="A10" s="31" t="s">
        <v>37</v>
      </c>
      <c r="B10" s="32" t="s">
        <v>38</v>
      </c>
      <c r="C10" s="511"/>
    </row>
    <row r="11" spans="1:3" ht="15.75">
      <c r="A11" s="31">
        <v>1</v>
      </c>
      <c r="B11" s="32">
        <v>2</v>
      </c>
      <c r="C11" s="32">
        <v>3</v>
      </c>
    </row>
    <row r="12" spans="1:3" ht="38.25" customHeight="1">
      <c r="A12" s="33">
        <v>945</v>
      </c>
      <c r="B12" s="512" t="s">
        <v>42</v>
      </c>
      <c r="C12" s="512"/>
    </row>
    <row r="13" spans="1:3" ht="59.25" customHeight="1">
      <c r="A13" s="208">
        <v>945</v>
      </c>
      <c r="B13" s="394" t="s">
        <v>253</v>
      </c>
      <c r="C13" s="204" t="s">
        <v>251</v>
      </c>
    </row>
    <row r="14" spans="1:3" s="34" customFormat="1" ht="51">
      <c r="A14" s="208">
        <v>945</v>
      </c>
      <c r="B14" s="394" t="s">
        <v>254</v>
      </c>
      <c r="C14" s="204" t="s">
        <v>255</v>
      </c>
    </row>
    <row r="15" spans="1:3" s="34" customFormat="1" ht="38.25">
      <c r="A15" s="208">
        <v>945</v>
      </c>
      <c r="B15" s="394" t="s">
        <v>256</v>
      </c>
      <c r="C15" s="204" t="s">
        <v>249</v>
      </c>
    </row>
    <row r="16" spans="1:3" s="34" customFormat="1" ht="51">
      <c r="A16" s="208">
        <v>945</v>
      </c>
      <c r="B16" s="394" t="s">
        <v>257</v>
      </c>
      <c r="C16" s="204" t="s">
        <v>252</v>
      </c>
    </row>
    <row r="17" spans="1:3" s="34" customFormat="1" ht="57.75" customHeight="1">
      <c r="A17" s="208">
        <v>945</v>
      </c>
      <c r="B17" s="394" t="s">
        <v>258</v>
      </c>
      <c r="C17" s="204" t="s">
        <v>259</v>
      </c>
    </row>
    <row r="18" spans="1:3" s="34" customFormat="1" ht="51">
      <c r="A18" s="208">
        <v>945</v>
      </c>
      <c r="B18" s="394" t="s">
        <v>260</v>
      </c>
      <c r="C18" s="204" t="s">
        <v>261</v>
      </c>
    </row>
    <row r="19" spans="1:3" s="34" customFormat="1" ht="51">
      <c r="A19" s="208">
        <v>945</v>
      </c>
      <c r="B19" s="394" t="s">
        <v>262</v>
      </c>
      <c r="C19" s="204" t="s">
        <v>263</v>
      </c>
    </row>
    <row r="20" spans="1:3" s="34" customFormat="1" ht="63.75">
      <c r="A20" s="208">
        <v>945</v>
      </c>
      <c r="B20" s="394" t="s">
        <v>264</v>
      </c>
      <c r="C20" s="204" t="s">
        <v>265</v>
      </c>
    </row>
    <row r="21" spans="1:3" s="34" customFormat="1" ht="25.5">
      <c r="A21" s="208">
        <v>945</v>
      </c>
      <c r="B21" s="394" t="s">
        <v>266</v>
      </c>
      <c r="C21" s="204" t="s">
        <v>267</v>
      </c>
    </row>
    <row r="22" spans="1:3" s="34" customFormat="1" ht="38.25">
      <c r="A22" s="208">
        <v>945</v>
      </c>
      <c r="B22" s="394" t="s">
        <v>268</v>
      </c>
      <c r="C22" s="204" t="s">
        <v>269</v>
      </c>
    </row>
    <row r="23" spans="1:3" s="34" customFormat="1" ht="51">
      <c r="A23" s="208">
        <v>945</v>
      </c>
      <c r="B23" s="394" t="s">
        <v>270</v>
      </c>
      <c r="C23" s="204" t="s">
        <v>271</v>
      </c>
    </row>
    <row r="24" spans="1:3" s="34" customFormat="1" ht="25.5">
      <c r="A24" s="208">
        <v>945</v>
      </c>
      <c r="B24" s="394" t="s">
        <v>272</v>
      </c>
      <c r="C24" s="204" t="s">
        <v>273</v>
      </c>
    </row>
    <row r="25" spans="1:3" s="34" customFormat="1" ht="15">
      <c r="A25" s="208">
        <v>945</v>
      </c>
      <c r="B25" s="395" t="s">
        <v>274</v>
      </c>
      <c r="C25" s="195" t="s">
        <v>275</v>
      </c>
    </row>
    <row r="26" spans="1:3" s="34" customFormat="1" ht="15">
      <c r="A26" s="208">
        <v>945</v>
      </c>
      <c r="B26" s="395" t="s">
        <v>276</v>
      </c>
      <c r="C26" s="209" t="s">
        <v>277</v>
      </c>
    </row>
    <row r="27" spans="1:3" s="34" customFormat="1" ht="25.5">
      <c r="A27" s="208">
        <v>945</v>
      </c>
      <c r="B27" s="394" t="s">
        <v>282</v>
      </c>
      <c r="C27" s="210" t="s">
        <v>283</v>
      </c>
    </row>
    <row r="28" spans="1:3" s="34" customFormat="1" ht="15">
      <c r="A28" s="208">
        <v>945</v>
      </c>
      <c r="B28" s="394" t="s">
        <v>284</v>
      </c>
      <c r="C28" s="210" t="s">
        <v>285</v>
      </c>
    </row>
    <row r="29" spans="1:3" s="34" customFormat="1" ht="15">
      <c r="A29" s="208">
        <v>945</v>
      </c>
      <c r="B29" s="394" t="s">
        <v>286</v>
      </c>
      <c r="C29" s="211" t="s">
        <v>287</v>
      </c>
    </row>
    <row r="30" spans="1:3" s="34" customFormat="1" ht="15.75" customHeight="1">
      <c r="A30" s="208">
        <v>945</v>
      </c>
      <c r="B30" s="394" t="s">
        <v>289</v>
      </c>
      <c r="C30" s="204" t="s">
        <v>288</v>
      </c>
    </row>
    <row r="31" spans="1:3" s="34" customFormat="1" ht="25.5">
      <c r="A31" s="208">
        <v>945</v>
      </c>
      <c r="B31" s="394" t="s">
        <v>290</v>
      </c>
      <c r="C31" s="207" t="s">
        <v>291</v>
      </c>
    </row>
    <row r="32" spans="1:3" s="34" customFormat="1" ht="25.5">
      <c r="A32" s="208">
        <v>945</v>
      </c>
      <c r="B32" s="396" t="s">
        <v>292</v>
      </c>
      <c r="C32" s="212" t="s">
        <v>293</v>
      </c>
    </row>
    <row r="33" spans="1:3" s="34" customFormat="1" ht="25.5">
      <c r="A33" s="208">
        <v>945</v>
      </c>
      <c r="B33" s="394" t="s">
        <v>294</v>
      </c>
      <c r="C33" s="212" t="s">
        <v>295</v>
      </c>
    </row>
    <row r="34" spans="1:3" s="34" customFormat="1" ht="54" customHeight="1">
      <c r="A34" s="208">
        <v>945</v>
      </c>
      <c r="B34" s="394" t="s">
        <v>316</v>
      </c>
      <c r="C34" s="212" t="s">
        <v>317</v>
      </c>
    </row>
    <row r="35" spans="1:3" s="34" customFormat="1" ht="51">
      <c r="A35" s="208">
        <v>945</v>
      </c>
      <c r="B35" s="394" t="s">
        <v>318</v>
      </c>
      <c r="C35" s="212" t="s">
        <v>319</v>
      </c>
    </row>
    <row r="36" spans="1:3" s="35" customFormat="1" ht="26.25">
      <c r="A36" s="208">
        <v>945</v>
      </c>
      <c r="B36" s="396" t="s">
        <v>314</v>
      </c>
      <c r="C36" s="212" t="s">
        <v>315</v>
      </c>
    </row>
    <row r="37" spans="1:3" s="35" customFormat="1" ht="26.25">
      <c r="A37" s="208">
        <v>945</v>
      </c>
      <c r="B37" s="396" t="s">
        <v>312</v>
      </c>
      <c r="C37" s="212" t="s">
        <v>313</v>
      </c>
    </row>
    <row r="38" spans="1:3" s="35" customFormat="1" ht="38.25">
      <c r="A38" s="208">
        <v>945</v>
      </c>
      <c r="B38" s="396" t="s">
        <v>310</v>
      </c>
      <c r="C38" s="207" t="s">
        <v>311</v>
      </c>
    </row>
    <row r="39" spans="1:3" s="35" customFormat="1" ht="63.75">
      <c r="A39" s="208">
        <v>945</v>
      </c>
      <c r="B39" s="397" t="s">
        <v>308</v>
      </c>
      <c r="C39" s="207" t="s">
        <v>309</v>
      </c>
    </row>
    <row r="40" spans="1:3" s="35" customFormat="1" ht="27" customHeight="1">
      <c r="A40" s="208">
        <v>945</v>
      </c>
      <c r="B40" s="396" t="s">
        <v>306</v>
      </c>
      <c r="C40" s="207" t="s">
        <v>307</v>
      </c>
    </row>
    <row r="41" spans="1:3" s="35" customFormat="1" ht="18" customHeight="1">
      <c r="A41" s="208">
        <v>945</v>
      </c>
      <c r="B41" s="396" t="s">
        <v>304</v>
      </c>
      <c r="C41" s="195" t="s">
        <v>305</v>
      </c>
    </row>
    <row r="42" spans="1:3" s="34" customFormat="1" ht="38.25">
      <c r="A42" s="208">
        <v>945</v>
      </c>
      <c r="B42" s="396" t="s">
        <v>302</v>
      </c>
      <c r="C42" s="195" t="s">
        <v>303</v>
      </c>
    </row>
    <row r="43" spans="1:3" s="34" customFormat="1" ht="51">
      <c r="A43" s="208">
        <v>945</v>
      </c>
      <c r="B43" s="396" t="s">
        <v>300</v>
      </c>
      <c r="C43" s="204" t="s">
        <v>301</v>
      </c>
    </row>
    <row r="44" spans="1:3" s="34" customFormat="1" ht="63.75">
      <c r="A44" s="208">
        <v>945</v>
      </c>
      <c r="B44" s="396" t="s">
        <v>298</v>
      </c>
      <c r="C44" s="204" t="s">
        <v>299</v>
      </c>
    </row>
    <row r="45" spans="1:3" s="34" customFormat="1" ht="63.75">
      <c r="A45" s="208">
        <v>945</v>
      </c>
      <c r="B45" s="499" t="s">
        <v>408</v>
      </c>
      <c r="C45" s="500" t="s">
        <v>299</v>
      </c>
    </row>
    <row r="46" spans="1:3" s="35" customFormat="1" ht="26.25">
      <c r="A46" s="208">
        <v>945</v>
      </c>
      <c r="B46" s="396" t="s">
        <v>296</v>
      </c>
      <c r="C46" s="399" t="s">
        <v>297</v>
      </c>
    </row>
    <row r="47" spans="1:3" ht="39">
      <c r="A47" s="208">
        <v>945</v>
      </c>
      <c r="B47" s="502" t="s">
        <v>409</v>
      </c>
      <c r="C47" s="501" t="s">
        <v>407</v>
      </c>
    </row>
    <row r="48" spans="1:3" ht="24.75" customHeight="1">
      <c r="A48" s="208">
        <v>945</v>
      </c>
      <c r="B48" s="398" t="s">
        <v>280</v>
      </c>
      <c r="C48" s="399" t="s">
        <v>281</v>
      </c>
    </row>
    <row r="49" spans="1:3" ht="39">
      <c r="A49" s="208">
        <v>945</v>
      </c>
      <c r="B49" s="398" t="s">
        <v>278</v>
      </c>
      <c r="C49" s="204" t="s">
        <v>279</v>
      </c>
    </row>
    <row r="50" spans="1:3" ht="15.75">
      <c r="A50" s="36"/>
      <c r="C50" s="37"/>
    </row>
    <row r="51" spans="1:3" ht="15.75">
      <c r="A51" s="36"/>
      <c r="C51" s="37"/>
    </row>
    <row r="52" spans="1:3" ht="15.75">
      <c r="A52" s="36"/>
      <c r="C52" s="37"/>
    </row>
    <row r="53" spans="1:3" ht="15.75">
      <c r="A53" s="36"/>
      <c r="C53" s="37"/>
    </row>
    <row r="54" spans="1:3" ht="15.75">
      <c r="A54" s="36"/>
      <c r="C54" s="37"/>
    </row>
    <row r="55" spans="1:3" ht="15.75">
      <c r="A55" s="36"/>
      <c r="C55" s="37"/>
    </row>
    <row r="56" ht="15">
      <c r="C56" s="37"/>
    </row>
  </sheetData>
  <sheetProtection/>
  <mergeCells count="4">
    <mergeCell ref="A7:C7"/>
    <mergeCell ref="A9:B9"/>
    <mergeCell ref="C9:C10"/>
    <mergeCell ref="B12:C12"/>
  </mergeCells>
  <printOptions/>
  <pageMargins left="0.7874015748031497" right="0.1968503937007874" top="0.7480314960629921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T144"/>
  <sheetViews>
    <sheetView zoomScalePageLayoutView="0" workbookViewId="0" topLeftCell="A22">
      <selection activeCell="A64" sqref="A64:I64"/>
    </sheetView>
  </sheetViews>
  <sheetFormatPr defaultColWidth="9.140625" defaultRowHeight="15"/>
  <cols>
    <col min="1" max="1" width="73.57421875" style="226" customWidth="1"/>
    <col min="2" max="2" width="4.57421875" style="56" hidden="1" customWidth="1"/>
    <col min="3" max="3" width="3.57421875" style="56" customWidth="1"/>
    <col min="4" max="6" width="4.28125" style="56" customWidth="1"/>
    <col min="7" max="7" width="8.00390625" style="56" bestFit="1" customWidth="1"/>
    <col min="8" max="8" width="5.00390625" style="56" customWidth="1"/>
    <col min="9" max="9" width="14.8515625" style="490" bestFit="1" customWidth="1"/>
    <col min="10" max="10" width="12.140625" style="38" bestFit="1" customWidth="1"/>
    <col min="11" max="11" width="12.421875" style="39" bestFit="1" customWidth="1"/>
    <col min="12" max="16384" width="9.140625" style="39" customWidth="1"/>
  </cols>
  <sheetData>
    <row r="1" spans="1:9" ht="15" customHeight="1">
      <c r="A1" s="514" t="s">
        <v>112</v>
      </c>
      <c r="B1" s="514"/>
      <c r="C1" s="514"/>
      <c r="D1" s="514"/>
      <c r="E1" s="514"/>
      <c r="F1" s="514"/>
      <c r="G1" s="514"/>
      <c r="H1" s="514"/>
      <c r="I1" s="514"/>
    </row>
    <row r="2" spans="1:9" ht="15" customHeight="1">
      <c r="A2" s="507" t="s">
        <v>133</v>
      </c>
      <c r="B2" s="507"/>
      <c r="C2" s="507"/>
      <c r="D2" s="507"/>
      <c r="E2" s="507"/>
      <c r="F2" s="507"/>
      <c r="G2" s="507"/>
      <c r="H2" s="507"/>
      <c r="I2" s="507"/>
    </row>
    <row r="3" spans="1:9" ht="15" customHeight="1">
      <c r="A3" s="503" t="s">
        <v>134</v>
      </c>
      <c r="B3" s="503"/>
      <c r="C3" s="503"/>
      <c r="D3" s="503"/>
      <c r="E3" s="503"/>
      <c r="F3" s="503"/>
      <c r="G3" s="503"/>
      <c r="H3" s="503"/>
      <c r="I3" s="503"/>
    </row>
    <row r="4" spans="1:9" ht="15" customHeight="1">
      <c r="A4" s="504" t="s">
        <v>374</v>
      </c>
      <c r="B4" s="504"/>
      <c r="C4" s="504"/>
      <c r="D4" s="504"/>
      <c r="E4" s="504"/>
      <c r="F4" s="504"/>
      <c r="G4" s="504"/>
      <c r="H4" s="504"/>
      <c r="I4" s="504"/>
    </row>
    <row r="5" spans="1:9" ht="15" customHeight="1">
      <c r="A5" s="508" t="s">
        <v>401</v>
      </c>
      <c r="B5" s="508"/>
      <c r="C5" s="508"/>
      <c r="D5" s="508"/>
      <c r="E5" s="508"/>
      <c r="F5" s="508"/>
      <c r="G5" s="508"/>
      <c r="H5" s="508"/>
      <c r="I5" s="508"/>
    </row>
    <row r="6" spans="1:9" ht="6" customHeight="1">
      <c r="A6" s="225"/>
      <c r="B6" s="3"/>
      <c r="C6" s="77"/>
      <c r="G6" s="78"/>
      <c r="H6" s="78"/>
      <c r="I6" s="472"/>
    </row>
    <row r="7" spans="1:9" ht="67.5" customHeight="1">
      <c r="A7" s="515" t="s">
        <v>244</v>
      </c>
      <c r="B7" s="515"/>
      <c r="C7" s="515"/>
      <c r="D7" s="515"/>
      <c r="E7" s="515"/>
      <c r="F7" s="515"/>
      <c r="G7" s="515"/>
      <c r="H7" s="515"/>
      <c r="I7" s="515"/>
    </row>
    <row r="8" ht="13.5" customHeight="1">
      <c r="I8" s="464" t="s">
        <v>45</v>
      </c>
    </row>
    <row r="9" spans="1:11" ht="13.5" customHeight="1">
      <c r="A9" s="227" t="s">
        <v>10</v>
      </c>
      <c r="B9" s="60" t="s">
        <v>46</v>
      </c>
      <c r="C9" s="60" t="s">
        <v>47</v>
      </c>
      <c r="D9" s="60" t="s">
        <v>48</v>
      </c>
      <c r="E9" s="513" t="s">
        <v>49</v>
      </c>
      <c r="F9" s="513"/>
      <c r="G9" s="513"/>
      <c r="H9" s="60" t="s">
        <v>50</v>
      </c>
      <c r="I9" s="473" t="s">
        <v>11</v>
      </c>
      <c r="J9" s="61"/>
      <c r="K9" s="43"/>
    </row>
    <row r="10" spans="1:12" s="42" customFormat="1" ht="15.75">
      <c r="A10" s="228" t="s">
        <v>51</v>
      </c>
      <c r="B10" s="62"/>
      <c r="C10" s="62"/>
      <c r="D10" s="62"/>
      <c r="E10" s="62"/>
      <c r="F10" s="62"/>
      <c r="G10" s="62"/>
      <c r="H10" s="63"/>
      <c r="I10" s="474">
        <f>I11+I57+I126+I45+I138</f>
        <v>78899.51956</v>
      </c>
      <c r="J10" s="64"/>
      <c r="K10" s="64"/>
      <c r="L10" s="65"/>
    </row>
    <row r="11" spans="1:11" s="42" customFormat="1" ht="15.75">
      <c r="A11" s="229" t="s">
        <v>52</v>
      </c>
      <c r="B11" s="51" t="s">
        <v>58</v>
      </c>
      <c r="C11" s="51" t="s">
        <v>53</v>
      </c>
      <c r="D11" s="51"/>
      <c r="E11" s="51"/>
      <c r="F11" s="51"/>
      <c r="G11" s="51"/>
      <c r="H11" s="51"/>
      <c r="I11" s="475">
        <f>I12+I18+I39+I119</f>
        <v>7921.765530000001</v>
      </c>
      <c r="J11" s="64"/>
      <c r="K11" s="44"/>
    </row>
    <row r="12" spans="1:11" s="42" customFormat="1" ht="25.5">
      <c r="A12" s="230" t="s">
        <v>54</v>
      </c>
      <c r="B12" s="51" t="s">
        <v>58</v>
      </c>
      <c r="C12" s="51" t="s">
        <v>53</v>
      </c>
      <c r="D12" s="51" t="s">
        <v>55</v>
      </c>
      <c r="E12" s="51"/>
      <c r="F12" s="51"/>
      <c r="G12" s="51"/>
      <c r="H12" s="51"/>
      <c r="I12" s="475">
        <f>I13</f>
        <v>62</v>
      </c>
      <c r="J12" s="64"/>
      <c r="K12" s="64"/>
    </row>
    <row r="13" spans="1:11" s="42" customFormat="1" ht="27" customHeight="1">
      <c r="A13" s="231" t="s">
        <v>93</v>
      </c>
      <c r="B13" s="51" t="s">
        <v>58</v>
      </c>
      <c r="C13" s="51" t="s">
        <v>53</v>
      </c>
      <c r="D13" s="51" t="s">
        <v>55</v>
      </c>
      <c r="E13" s="51" t="s">
        <v>97</v>
      </c>
      <c r="F13" s="51" t="s">
        <v>80</v>
      </c>
      <c r="G13" s="41"/>
      <c r="H13" s="41"/>
      <c r="I13" s="475">
        <f>I14</f>
        <v>62</v>
      </c>
      <c r="J13" s="64"/>
      <c r="K13" s="44"/>
    </row>
    <row r="14" spans="1:11" s="42" customFormat="1" ht="25.5">
      <c r="A14" s="232" t="s">
        <v>94</v>
      </c>
      <c r="B14" s="51" t="s">
        <v>58</v>
      </c>
      <c r="C14" s="51" t="s">
        <v>53</v>
      </c>
      <c r="D14" s="51" t="s">
        <v>55</v>
      </c>
      <c r="E14" s="51" t="s">
        <v>97</v>
      </c>
      <c r="F14" s="51" t="s">
        <v>81</v>
      </c>
      <c r="G14" s="41"/>
      <c r="H14" s="41"/>
      <c r="I14" s="475">
        <f>I15</f>
        <v>62</v>
      </c>
      <c r="J14" s="64"/>
      <c r="K14" s="44"/>
    </row>
    <row r="15" spans="1:11" s="42" customFormat="1" ht="15.75">
      <c r="A15" s="231" t="s">
        <v>334</v>
      </c>
      <c r="B15" s="99" t="s">
        <v>58</v>
      </c>
      <c r="C15" s="99" t="s">
        <v>53</v>
      </c>
      <c r="D15" s="99" t="s">
        <v>55</v>
      </c>
      <c r="E15" s="99" t="s">
        <v>97</v>
      </c>
      <c r="F15" s="99" t="s">
        <v>81</v>
      </c>
      <c r="G15" s="100" t="s">
        <v>333</v>
      </c>
      <c r="H15" s="41"/>
      <c r="I15" s="475">
        <f>I16</f>
        <v>62</v>
      </c>
      <c r="J15" s="64"/>
      <c r="K15" s="44"/>
    </row>
    <row r="16" spans="1:11" s="42" customFormat="1" ht="25.5">
      <c r="A16" s="231" t="s">
        <v>335</v>
      </c>
      <c r="B16" s="99"/>
      <c r="C16" s="99" t="s">
        <v>53</v>
      </c>
      <c r="D16" s="99" t="s">
        <v>55</v>
      </c>
      <c r="E16" s="99" t="s">
        <v>97</v>
      </c>
      <c r="F16" s="99" t="s">
        <v>81</v>
      </c>
      <c r="G16" s="100" t="s">
        <v>321</v>
      </c>
      <c r="H16" s="41"/>
      <c r="I16" s="475">
        <f>I17</f>
        <v>62</v>
      </c>
      <c r="J16" s="64"/>
      <c r="K16" s="44"/>
    </row>
    <row r="17" spans="1:11" ht="26.25">
      <c r="A17" s="220" t="s">
        <v>82</v>
      </c>
      <c r="B17" s="52" t="s">
        <v>58</v>
      </c>
      <c r="C17" s="52" t="s">
        <v>53</v>
      </c>
      <c r="D17" s="52" t="s">
        <v>55</v>
      </c>
      <c r="E17" s="52" t="s">
        <v>97</v>
      </c>
      <c r="F17" s="52" t="s">
        <v>81</v>
      </c>
      <c r="G17" s="40" t="s">
        <v>321</v>
      </c>
      <c r="H17" s="40" t="s">
        <v>113</v>
      </c>
      <c r="I17" s="476">
        <f>'Прил. 4'!I17</f>
        <v>62</v>
      </c>
      <c r="J17" s="61"/>
      <c r="K17" s="43"/>
    </row>
    <row r="18" spans="1:11" s="42" customFormat="1" ht="38.25" customHeight="1">
      <c r="A18" s="233" t="s">
        <v>56</v>
      </c>
      <c r="B18" s="51" t="s">
        <v>58</v>
      </c>
      <c r="C18" s="51" t="s">
        <v>53</v>
      </c>
      <c r="D18" s="51" t="s">
        <v>57</v>
      </c>
      <c r="E18" s="51"/>
      <c r="F18" s="51"/>
      <c r="G18" s="51"/>
      <c r="H18" s="51"/>
      <c r="I18" s="477">
        <f>I19+I31+I34</f>
        <v>7649.765530000001</v>
      </c>
      <c r="J18" s="64"/>
      <c r="K18" s="44"/>
    </row>
    <row r="19" spans="1:11" s="42" customFormat="1" ht="27" customHeight="1">
      <c r="A19" s="231" t="s">
        <v>93</v>
      </c>
      <c r="B19" s="51" t="s">
        <v>58</v>
      </c>
      <c r="C19" s="51" t="s">
        <v>53</v>
      </c>
      <c r="D19" s="51" t="s">
        <v>57</v>
      </c>
      <c r="E19" s="51" t="s">
        <v>97</v>
      </c>
      <c r="F19" s="51" t="s">
        <v>80</v>
      </c>
      <c r="G19" s="51"/>
      <c r="H19" s="51"/>
      <c r="I19" s="477">
        <f>I20+I29</f>
        <v>7630.46553</v>
      </c>
      <c r="J19" s="64"/>
      <c r="K19" s="44"/>
    </row>
    <row r="20" spans="1:11" s="42" customFormat="1" ht="25.5">
      <c r="A20" s="232" t="s">
        <v>94</v>
      </c>
      <c r="B20" s="51" t="s">
        <v>58</v>
      </c>
      <c r="C20" s="51" t="s">
        <v>53</v>
      </c>
      <c r="D20" s="51" t="s">
        <v>57</v>
      </c>
      <c r="E20" s="51" t="s">
        <v>97</v>
      </c>
      <c r="F20" s="51" t="s">
        <v>81</v>
      </c>
      <c r="G20" s="51"/>
      <c r="H20" s="51"/>
      <c r="I20" s="477">
        <f>I21+I24</f>
        <v>6725.16553</v>
      </c>
      <c r="J20" s="64"/>
      <c r="K20" s="44"/>
    </row>
    <row r="21" spans="1:11" s="42" customFormat="1" ht="15.75">
      <c r="A21" s="231" t="s">
        <v>334</v>
      </c>
      <c r="B21" s="99" t="s">
        <v>58</v>
      </c>
      <c r="C21" s="99" t="s">
        <v>53</v>
      </c>
      <c r="D21" s="99" t="s">
        <v>57</v>
      </c>
      <c r="E21" s="99" t="s">
        <v>97</v>
      </c>
      <c r="F21" s="99" t="s">
        <v>81</v>
      </c>
      <c r="G21" s="100" t="s">
        <v>333</v>
      </c>
      <c r="H21" s="41"/>
      <c r="I21" s="475">
        <f>I22</f>
        <v>4806.1</v>
      </c>
      <c r="J21" s="64"/>
      <c r="K21" s="44"/>
    </row>
    <row r="22" spans="1:11" s="42" customFormat="1" ht="25.5">
      <c r="A22" s="231" t="s">
        <v>335</v>
      </c>
      <c r="B22" s="51" t="s">
        <v>58</v>
      </c>
      <c r="C22" s="51" t="s">
        <v>53</v>
      </c>
      <c r="D22" s="51" t="s">
        <v>57</v>
      </c>
      <c r="E22" s="51" t="s">
        <v>97</v>
      </c>
      <c r="F22" s="51" t="s">
        <v>81</v>
      </c>
      <c r="G22" s="51" t="s">
        <v>321</v>
      </c>
      <c r="H22" s="51"/>
      <c r="I22" s="477">
        <f>I23</f>
        <v>4806.1</v>
      </c>
      <c r="J22" s="64"/>
      <c r="K22" s="44"/>
    </row>
    <row r="23" spans="1:11" ht="26.25">
      <c r="A23" s="220" t="s">
        <v>82</v>
      </c>
      <c r="B23" s="52" t="s">
        <v>58</v>
      </c>
      <c r="C23" s="52" t="s">
        <v>53</v>
      </c>
      <c r="D23" s="52" t="s">
        <v>57</v>
      </c>
      <c r="E23" s="52" t="s">
        <v>97</v>
      </c>
      <c r="F23" s="52" t="s">
        <v>81</v>
      </c>
      <c r="G23" s="52" t="s">
        <v>321</v>
      </c>
      <c r="H23" s="52" t="s">
        <v>83</v>
      </c>
      <c r="I23" s="478">
        <f>'Прил. 4'!I23</f>
        <v>4806.1</v>
      </c>
      <c r="J23" s="61"/>
      <c r="K23" s="57"/>
    </row>
    <row r="24" spans="1:11" s="42" customFormat="1" ht="15.75">
      <c r="A24" s="230" t="s">
        <v>85</v>
      </c>
      <c r="B24" s="51" t="s">
        <v>58</v>
      </c>
      <c r="C24" s="51" t="s">
        <v>53</v>
      </c>
      <c r="D24" s="51" t="s">
        <v>57</v>
      </c>
      <c r="E24" s="51" t="s">
        <v>97</v>
      </c>
      <c r="F24" s="51" t="s">
        <v>81</v>
      </c>
      <c r="G24" s="51" t="s">
        <v>322</v>
      </c>
      <c r="H24" s="51"/>
      <c r="I24" s="479">
        <f>I25+I26+I27+I28</f>
        <v>1919.0655300000003</v>
      </c>
      <c r="J24" s="64"/>
      <c r="K24" s="44"/>
    </row>
    <row r="25" spans="1:11" ht="26.25">
      <c r="A25" s="220" t="s">
        <v>86</v>
      </c>
      <c r="B25" s="52" t="s">
        <v>58</v>
      </c>
      <c r="C25" s="52" t="s">
        <v>53</v>
      </c>
      <c r="D25" s="52" t="s">
        <v>57</v>
      </c>
      <c r="E25" s="52" t="s">
        <v>97</v>
      </c>
      <c r="F25" s="52" t="s">
        <v>81</v>
      </c>
      <c r="G25" s="52" t="s">
        <v>322</v>
      </c>
      <c r="H25" s="52" t="s">
        <v>89</v>
      </c>
      <c r="I25" s="480">
        <f>'Прил. 4'!I25</f>
        <v>1.7</v>
      </c>
      <c r="J25" s="61"/>
      <c r="K25" s="43"/>
    </row>
    <row r="26" spans="1:11" ht="26.25">
      <c r="A26" s="220" t="s">
        <v>87</v>
      </c>
      <c r="B26" s="52" t="s">
        <v>58</v>
      </c>
      <c r="C26" s="52" t="s">
        <v>53</v>
      </c>
      <c r="D26" s="52" t="s">
        <v>57</v>
      </c>
      <c r="E26" s="52" t="s">
        <v>97</v>
      </c>
      <c r="F26" s="52" t="s">
        <v>81</v>
      </c>
      <c r="G26" s="52" t="s">
        <v>322</v>
      </c>
      <c r="H26" s="52" t="s">
        <v>90</v>
      </c>
      <c r="I26" s="480">
        <f>'Прил. 4'!I26</f>
        <v>1721.6457300000002</v>
      </c>
      <c r="J26" s="61"/>
      <c r="K26" s="43"/>
    </row>
    <row r="27" spans="1:11" ht="15.75">
      <c r="A27" s="234" t="s">
        <v>171</v>
      </c>
      <c r="B27" s="52" t="s">
        <v>58</v>
      </c>
      <c r="C27" s="52" t="s">
        <v>53</v>
      </c>
      <c r="D27" s="52" t="s">
        <v>57</v>
      </c>
      <c r="E27" s="52" t="s">
        <v>97</v>
      </c>
      <c r="F27" s="52" t="s">
        <v>81</v>
      </c>
      <c r="G27" s="52" t="s">
        <v>322</v>
      </c>
      <c r="H27" s="52" t="s">
        <v>172</v>
      </c>
      <c r="I27" s="480">
        <f>'Прил. 4'!I27</f>
        <v>5</v>
      </c>
      <c r="J27" s="61"/>
      <c r="K27" s="43"/>
    </row>
    <row r="28" spans="1:11" ht="15.75">
      <c r="A28" s="220" t="s">
        <v>88</v>
      </c>
      <c r="B28" s="52" t="s">
        <v>58</v>
      </c>
      <c r="C28" s="52" t="s">
        <v>53</v>
      </c>
      <c r="D28" s="52" t="s">
        <v>57</v>
      </c>
      <c r="E28" s="52" t="s">
        <v>97</v>
      </c>
      <c r="F28" s="52" t="s">
        <v>81</v>
      </c>
      <c r="G28" s="52" t="s">
        <v>322</v>
      </c>
      <c r="H28" s="52" t="s">
        <v>91</v>
      </c>
      <c r="I28" s="478">
        <f>'Прил. 4'!I28</f>
        <v>190.7198</v>
      </c>
      <c r="J28" s="61"/>
      <c r="K28" s="43"/>
    </row>
    <row r="29" spans="1:11" s="42" customFormat="1" ht="25.5">
      <c r="A29" s="231" t="s">
        <v>349</v>
      </c>
      <c r="B29" s="51" t="s">
        <v>58</v>
      </c>
      <c r="C29" s="51" t="s">
        <v>53</v>
      </c>
      <c r="D29" s="51" t="s">
        <v>57</v>
      </c>
      <c r="E29" s="51" t="s">
        <v>97</v>
      </c>
      <c r="F29" s="51" t="s">
        <v>81</v>
      </c>
      <c r="G29" s="51" t="s">
        <v>348</v>
      </c>
      <c r="H29" s="51"/>
      <c r="I29" s="479">
        <f>I30</f>
        <v>905.3</v>
      </c>
      <c r="J29" s="64"/>
      <c r="K29" s="44"/>
    </row>
    <row r="30" spans="1:11" ht="26.25">
      <c r="A30" s="220" t="s">
        <v>82</v>
      </c>
      <c r="B30" s="52" t="s">
        <v>58</v>
      </c>
      <c r="C30" s="52" t="s">
        <v>53</v>
      </c>
      <c r="D30" s="52" t="s">
        <v>57</v>
      </c>
      <c r="E30" s="52" t="s">
        <v>97</v>
      </c>
      <c r="F30" s="52" t="s">
        <v>81</v>
      </c>
      <c r="G30" s="52" t="s">
        <v>348</v>
      </c>
      <c r="H30" s="52" t="s">
        <v>83</v>
      </c>
      <c r="I30" s="480">
        <f>'Прил. 4'!I30</f>
        <v>905.3</v>
      </c>
      <c r="J30" s="61"/>
      <c r="K30" s="43"/>
    </row>
    <row r="31" spans="1:11" s="42" customFormat="1" ht="51">
      <c r="A31" s="235" t="s">
        <v>241</v>
      </c>
      <c r="B31" s="51" t="s">
        <v>58</v>
      </c>
      <c r="C31" s="67" t="s">
        <v>53</v>
      </c>
      <c r="D31" s="67" t="s">
        <v>57</v>
      </c>
      <c r="E31" s="51" t="s">
        <v>343</v>
      </c>
      <c r="F31" s="51" t="s">
        <v>81</v>
      </c>
      <c r="G31" s="67"/>
      <c r="H31" s="67"/>
      <c r="I31" s="479">
        <f>I32</f>
        <v>15</v>
      </c>
      <c r="J31" s="64"/>
      <c r="K31" s="223"/>
    </row>
    <row r="32" spans="1:11" ht="27">
      <c r="A32" s="236" t="s">
        <v>242</v>
      </c>
      <c r="B32" s="99" t="s">
        <v>58</v>
      </c>
      <c r="C32" s="159" t="s">
        <v>53</v>
      </c>
      <c r="D32" s="159" t="s">
        <v>57</v>
      </c>
      <c r="E32" s="99" t="s">
        <v>343</v>
      </c>
      <c r="F32" s="99" t="s">
        <v>81</v>
      </c>
      <c r="G32" s="400" t="s">
        <v>240</v>
      </c>
      <c r="H32" s="159"/>
      <c r="I32" s="480">
        <f>I33</f>
        <v>15</v>
      </c>
      <c r="J32" s="61"/>
      <c r="K32" s="224"/>
    </row>
    <row r="33" spans="1:11" ht="26.25">
      <c r="A33" s="237" t="s">
        <v>87</v>
      </c>
      <c r="B33" s="52" t="s">
        <v>58</v>
      </c>
      <c r="C33" s="68" t="s">
        <v>53</v>
      </c>
      <c r="D33" s="68" t="s">
        <v>57</v>
      </c>
      <c r="E33" s="52" t="s">
        <v>343</v>
      </c>
      <c r="F33" s="52" t="s">
        <v>81</v>
      </c>
      <c r="G33" s="381" t="s">
        <v>240</v>
      </c>
      <c r="H33" s="68" t="s">
        <v>90</v>
      </c>
      <c r="I33" s="480">
        <f>'Прил. 4'!I33</f>
        <v>15</v>
      </c>
      <c r="J33" s="61"/>
      <c r="K33" s="224"/>
    </row>
    <row r="34" spans="1:11" s="42" customFormat="1" ht="25.5">
      <c r="A34" s="230" t="s">
        <v>208</v>
      </c>
      <c r="B34" s="51" t="s">
        <v>58</v>
      </c>
      <c r="C34" s="67" t="s">
        <v>53</v>
      </c>
      <c r="D34" s="67" t="s">
        <v>57</v>
      </c>
      <c r="E34" s="67" t="s">
        <v>3</v>
      </c>
      <c r="F34" s="67" t="s">
        <v>80</v>
      </c>
      <c r="G34" s="67"/>
      <c r="H34" s="67"/>
      <c r="I34" s="479">
        <f>I35</f>
        <v>4.3</v>
      </c>
      <c r="J34" s="64"/>
      <c r="K34" s="224"/>
    </row>
    <row r="35" spans="1:11" s="42" customFormat="1" ht="51">
      <c r="A35" s="230" t="s">
        <v>209</v>
      </c>
      <c r="B35" s="51" t="s">
        <v>58</v>
      </c>
      <c r="C35" s="67" t="s">
        <v>53</v>
      </c>
      <c r="D35" s="67" t="s">
        <v>57</v>
      </c>
      <c r="E35" s="67" t="s">
        <v>3</v>
      </c>
      <c r="F35" s="67" t="s">
        <v>81</v>
      </c>
      <c r="G35" s="67"/>
      <c r="H35" s="67"/>
      <c r="I35" s="479">
        <f>I36</f>
        <v>4.3</v>
      </c>
      <c r="J35" s="64"/>
      <c r="K35" s="224"/>
    </row>
    <row r="36" spans="1:11" s="42" customFormat="1" ht="38.25">
      <c r="A36" s="401" t="s">
        <v>95</v>
      </c>
      <c r="B36" s="377" t="s">
        <v>58</v>
      </c>
      <c r="C36" s="378" t="s">
        <v>53</v>
      </c>
      <c r="D36" s="378" t="s">
        <v>57</v>
      </c>
      <c r="E36" s="378" t="s">
        <v>3</v>
      </c>
      <c r="F36" s="378" t="s">
        <v>81</v>
      </c>
      <c r="G36" s="378" t="s">
        <v>344</v>
      </c>
      <c r="H36" s="378"/>
      <c r="I36" s="479">
        <f>I37</f>
        <v>4.3</v>
      </c>
      <c r="J36" s="64"/>
      <c r="K36" s="224"/>
    </row>
    <row r="37" spans="1:11" s="42" customFormat="1" ht="27.75" customHeight="1">
      <c r="A37" s="401" t="s">
        <v>96</v>
      </c>
      <c r="B37" s="377" t="s">
        <v>58</v>
      </c>
      <c r="C37" s="378" t="s">
        <v>53</v>
      </c>
      <c r="D37" s="378" t="s">
        <v>57</v>
      </c>
      <c r="E37" s="378" t="s">
        <v>3</v>
      </c>
      <c r="F37" s="378" t="s">
        <v>81</v>
      </c>
      <c r="G37" s="378" t="s">
        <v>2</v>
      </c>
      <c r="H37" s="386"/>
      <c r="I37" s="479">
        <f>I38</f>
        <v>4.3</v>
      </c>
      <c r="J37" s="64"/>
      <c r="K37" s="224"/>
    </row>
    <row r="38" spans="1:11" s="42" customFormat="1" ht="27" customHeight="1">
      <c r="A38" s="379" t="s">
        <v>87</v>
      </c>
      <c r="B38" s="380" t="s">
        <v>58</v>
      </c>
      <c r="C38" s="381" t="s">
        <v>53</v>
      </c>
      <c r="D38" s="381" t="s">
        <v>57</v>
      </c>
      <c r="E38" s="381" t="s">
        <v>3</v>
      </c>
      <c r="F38" s="381" t="s">
        <v>81</v>
      </c>
      <c r="G38" s="381" t="s">
        <v>2</v>
      </c>
      <c r="H38" s="381" t="s">
        <v>90</v>
      </c>
      <c r="I38" s="479">
        <f>'Прил. 4'!I37</f>
        <v>4.3</v>
      </c>
      <c r="J38" s="64"/>
      <c r="K38" s="224"/>
    </row>
    <row r="39" spans="1:11" s="42" customFormat="1" ht="12.75" customHeight="1">
      <c r="A39" s="235" t="s">
        <v>59</v>
      </c>
      <c r="B39" s="51" t="s">
        <v>58</v>
      </c>
      <c r="C39" s="51" t="s">
        <v>53</v>
      </c>
      <c r="D39" s="67" t="s">
        <v>60</v>
      </c>
      <c r="E39" s="67"/>
      <c r="F39" s="67"/>
      <c r="G39" s="67"/>
      <c r="H39" s="67"/>
      <c r="I39" s="479">
        <f>I40</f>
        <v>200</v>
      </c>
      <c r="J39" s="64"/>
      <c r="K39" s="44"/>
    </row>
    <row r="40" spans="1:228" s="42" customFormat="1" ht="25.5">
      <c r="A40" s="231" t="s">
        <v>93</v>
      </c>
      <c r="B40" s="51" t="s">
        <v>58</v>
      </c>
      <c r="C40" s="51" t="s">
        <v>53</v>
      </c>
      <c r="D40" s="51" t="s">
        <v>60</v>
      </c>
      <c r="E40" s="51" t="s">
        <v>97</v>
      </c>
      <c r="F40" s="51" t="s">
        <v>80</v>
      </c>
      <c r="G40" s="51"/>
      <c r="H40" s="51"/>
      <c r="I40" s="477">
        <f>I41</f>
        <v>200</v>
      </c>
      <c r="J40" s="64"/>
      <c r="K40" s="44"/>
      <c r="P40" s="45"/>
      <c r="Q40" s="46"/>
      <c r="R40" s="47"/>
      <c r="S40" s="47"/>
      <c r="T40" s="47"/>
      <c r="U40" s="47"/>
      <c r="V40" s="48"/>
      <c r="W40" s="47"/>
      <c r="X40" s="49"/>
      <c r="AB40" s="45"/>
      <c r="AJ40" s="45"/>
      <c r="AK40" s="46"/>
      <c r="AL40" s="47"/>
      <c r="AM40" s="47"/>
      <c r="AN40" s="47"/>
      <c r="AO40" s="47"/>
      <c r="AP40" s="48"/>
      <c r="AQ40" s="47"/>
      <c r="AR40" s="49"/>
      <c r="AV40" s="45"/>
      <c r="BD40" s="45"/>
      <c r="BE40" s="46"/>
      <c r="BF40" s="47"/>
      <c r="BG40" s="47"/>
      <c r="BH40" s="47"/>
      <c r="BI40" s="47"/>
      <c r="BJ40" s="48"/>
      <c r="BK40" s="47"/>
      <c r="BL40" s="49"/>
      <c r="BP40" s="45"/>
      <c r="BX40" s="45"/>
      <c r="BY40" s="46"/>
      <c r="BZ40" s="47"/>
      <c r="CA40" s="47"/>
      <c r="CB40" s="47"/>
      <c r="CC40" s="47"/>
      <c r="CD40" s="48"/>
      <c r="CE40" s="47"/>
      <c r="CF40" s="49"/>
      <c r="CJ40" s="45"/>
      <c r="CR40" s="45"/>
      <c r="CS40" s="46"/>
      <c r="CT40" s="47"/>
      <c r="CU40" s="47"/>
      <c r="CV40" s="47"/>
      <c r="CW40" s="47"/>
      <c r="CX40" s="48"/>
      <c r="CY40" s="47"/>
      <c r="CZ40" s="49"/>
      <c r="DD40" s="45"/>
      <c r="DL40" s="45"/>
      <c r="DM40" s="46"/>
      <c r="DN40" s="47"/>
      <c r="DO40" s="47"/>
      <c r="DP40" s="47"/>
      <c r="DQ40" s="47"/>
      <c r="DR40" s="48"/>
      <c r="DS40" s="47"/>
      <c r="DT40" s="49"/>
      <c r="DX40" s="45"/>
      <c r="EF40" s="45"/>
      <c r="EG40" s="46"/>
      <c r="EH40" s="47"/>
      <c r="EI40" s="47"/>
      <c r="EJ40" s="47"/>
      <c r="EK40" s="47"/>
      <c r="EL40" s="48"/>
      <c r="EM40" s="47"/>
      <c r="EN40" s="49"/>
      <c r="ER40" s="45"/>
      <c r="EZ40" s="45"/>
      <c r="FA40" s="46"/>
      <c r="FB40" s="47"/>
      <c r="FC40" s="47"/>
      <c r="FD40" s="47"/>
      <c r="FE40" s="47"/>
      <c r="FF40" s="48"/>
      <c r="FG40" s="47"/>
      <c r="FH40" s="49"/>
      <c r="FL40" s="45"/>
      <c r="FT40" s="45"/>
      <c r="FU40" s="46"/>
      <c r="FV40" s="47"/>
      <c r="FW40" s="47"/>
      <c r="FX40" s="47"/>
      <c r="FY40" s="47"/>
      <c r="FZ40" s="48"/>
      <c r="GA40" s="47"/>
      <c r="GB40" s="49"/>
      <c r="GF40" s="45"/>
      <c r="GN40" s="45"/>
      <c r="GO40" s="46"/>
      <c r="GP40" s="47"/>
      <c r="GQ40" s="47"/>
      <c r="GR40" s="47"/>
      <c r="GS40" s="47"/>
      <c r="GT40" s="48"/>
      <c r="GU40" s="47"/>
      <c r="GV40" s="49"/>
      <c r="GZ40" s="45"/>
      <c r="HH40" s="45"/>
      <c r="HI40" s="46"/>
      <c r="HJ40" s="47"/>
      <c r="HK40" s="47"/>
      <c r="HL40" s="47"/>
      <c r="HM40" s="47"/>
      <c r="HN40" s="48"/>
      <c r="HO40" s="47"/>
      <c r="HP40" s="49"/>
      <c r="HT40" s="45"/>
    </row>
    <row r="41" spans="1:11" s="42" customFormat="1" ht="25.5">
      <c r="A41" s="232" t="s">
        <v>94</v>
      </c>
      <c r="B41" s="51" t="s">
        <v>58</v>
      </c>
      <c r="C41" s="51" t="s">
        <v>53</v>
      </c>
      <c r="D41" s="51" t="s">
        <v>60</v>
      </c>
      <c r="E41" s="51" t="s">
        <v>97</v>
      </c>
      <c r="F41" s="51" t="s">
        <v>81</v>
      </c>
      <c r="G41" s="51"/>
      <c r="H41" s="51"/>
      <c r="I41" s="477">
        <f>I42</f>
        <v>200</v>
      </c>
      <c r="J41" s="64"/>
      <c r="K41" s="44"/>
    </row>
    <row r="42" spans="1:11" s="42" customFormat="1" ht="15.75">
      <c r="A42" s="401" t="s">
        <v>334</v>
      </c>
      <c r="B42" s="377"/>
      <c r="C42" s="377" t="s">
        <v>53</v>
      </c>
      <c r="D42" s="377" t="s">
        <v>60</v>
      </c>
      <c r="E42" s="377" t="s">
        <v>97</v>
      </c>
      <c r="F42" s="377" t="s">
        <v>81</v>
      </c>
      <c r="G42" s="377" t="s">
        <v>333</v>
      </c>
      <c r="H42" s="51"/>
      <c r="I42" s="477">
        <f>I43</f>
        <v>200</v>
      </c>
      <c r="J42" s="64"/>
      <c r="K42" s="44"/>
    </row>
    <row r="43" spans="1:11" s="42" customFormat="1" ht="12.75" customHeight="1">
      <c r="A43" s="235" t="s">
        <v>339</v>
      </c>
      <c r="B43" s="51" t="s">
        <v>58</v>
      </c>
      <c r="C43" s="51" t="s">
        <v>53</v>
      </c>
      <c r="D43" s="51" t="s">
        <v>60</v>
      </c>
      <c r="E43" s="51" t="s">
        <v>97</v>
      </c>
      <c r="F43" s="51" t="s">
        <v>81</v>
      </c>
      <c r="G43" s="51" t="s">
        <v>323</v>
      </c>
      <c r="H43" s="51"/>
      <c r="I43" s="477">
        <f>I44</f>
        <v>200</v>
      </c>
      <c r="J43" s="64"/>
      <c r="K43" s="44"/>
    </row>
    <row r="44" spans="1:11" ht="14.25" customHeight="1">
      <c r="A44" s="234" t="s">
        <v>98</v>
      </c>
      <c r="B44" s="52" t="s">
        <v>58</v>
      </c>
      <c r="C44" s="52" t="s">
        <v>53</v>
      </c>
      <c r="D44" s="52" t="s">
        <v>60</v>
      </c>
      <c r="E44" s="52" t="s">
        <v>97</v>
      </c>
      <c r="F44" s="52" t="s">
        <v>81</v>
      </c>
      <c r="G44" s="52" t="s">
        <v>323</v>
      </c>
      <c r="H44" s="52" t="s">
        <v>99</v>
      </c>
      <c r="I44" s="480">
        <f>'Прил. 4'!I44</f>
        <v>200</v>
      </c>
      <c r="J44" s="61"/>
      <c r="K44" s="43"/>
    </row>
    <row r="45" spans="1:11" s="42" customFormat="1" ht="14.25" customHeight="1">
      <c r="A45" s="229" t="s">
        <v>61</v>
      </c>
      <c r="B45" s="51" t="s">
        <v>58</v>
      </c>
      <c r="C45" s="62" t="s">
        <v>57</v>
      </c>
      <c r="D45" s="51"/>
      <c r="E45" s="51"/>
      <c r="F45" s="51"/>
      <c r="G45" s="51"/>
      <c r="H45" s="51"/>
      <c r="I45" s="475">
        <f>I46</f>
        <v>7139.5</v>
      </c>
      <c r="J45" s="64"/>
      <c r="K45" s="44"/>
    </row>
    <row r="46" spans="1:11" s="42" customFormat="1" ht="12.75" customHeight="1">
      <c r="A46" s="229" t="s">
        <v>100</v>
      </c>
      <c r="B46" s="51" t="s">
        <v>58</v>
      </c>
      <c r="C46" s="51" t="s">
        <v>57</v>
      </c>
      <c r="D46" s="51" t="s">
        <v>63</v>
      </c>
      <c r="E46" s="51"/>
      <c r="F46" s="51"/>
      <c r="G46" s="51"/>
      <c r="H46" s="51"/>
      <c r="I46" s="479">
        <f>I47</f>
        <v>7139.5</v>
      </c>
      <c r="J46" s="64"/>
      <c r="K46" s="44"/>
    </row>
    <row r="47" spans="1:11" s="42" customFormat="1" ht="25.5">
      <c r="A47" s="231" t="s">
        <v>93</v>
      </c>
      <c r="B47" s="51" t="s">
        <v>58</v>
      </c>
      <c r="C47" s="51" t="s">
        <v>57</v>
      </c>
      <c r="D47" s="51" t="s">
        <v>63</v>
      </c>
      <c r="E47" s="51" t="s">
        <v>97</v>
      </c>
      <c r="F47" s="51" t="s">
        <v>80</v>
      </c>
      <c r="G47" s="51"/>
      <c r="H47" s="51"/>
      <c r="I47" s="479">
        <f>I48</f>
        <v>7139.5</v>
      </c>
      <c r="J47" s="64"/>
      <c r="K47" s="44"/>
    </row>
    <row r="48" spans="1:11" s="42" customFormat="1" ht="25.5">
      <c r="A48" s="232" t="s">
        <v>94</v>
      </c>
      <c r="B48" s="51" t="s">
        <v>58</v>
      </c>
      <c r="C48" s="51" t="s">
        <v>57</v>
      </c>
      <c r="D48" s="51" t="s">
        <v>63</v>
      </c>
      <c r="E48" s="51" t="s">
        <v>97</v>
      </c>
      <c r="F48" s="51" t="s">
        <v>81</v>
      </c>
      <c r="G48" s="51"/>
      <c r="H48" s="51"/>
      <c r="I48" s="479">
        <f>I49</f>
        <v>7139.5</v>
      </c>
      <c r="J48" s="64"/>
      <c r="K48" s="44"/>
    </row>
    <row r="49" spans="1:11" s="42" customFormat="1" ht="25.5">
      <c r="A49" s="401" t="s">
        <v>352</v>
      </c>
      <c r="B49" s="51"/>
      <c r="C49" s="51" t="s">
        <v>57</v>
      </c>
      <c r="D49" s="51" t="s">
        <v>63</v>
      </c>
      <c r="E49" s="51" t="s">
        <v>97</v>
      </c>
      <c r="F49" s="51" t="s">
        <v>81</v>
      </c>
      <c r="G49" s="51" t="s">
        <v>351</v>
      </c>
      <c r="H49" s="51"/>
      <c r="I49" s="479">
        <f>I50+I52</f>
        <v>7139.5</v>
      </c>
      <c r="J49" s="64"/>
      <c r="K49" s="44"/>
    </row>
    <row r="50" spans="1:11" s="42" customFormat="1" ht="25.5">
      <c r="A50" s="230" t="s">
        <v>102</v>
      </c>
      <c r="B50" s="51" t="s">
        <v>58</v>
      </c>
      <c r="C50" s="51" t="s">
        <v>57</v>
      </c>
      <c r="D50" s="51" t="s">
        <v>63</v>
      </c>
      <c r="E50" s="51" t="s">
        <v>97</v>
      </c>
      <c r="F50" s="51" t="s">
        <v>81</v>
      </c>
      <c r="G50" s="51" t="s">
        <v>404</v>
      </c>
      <c r="H50" s="51"/>
      <c r="I50" s="479">
        <f>I51</f>
        <v>5269</v>
      </c>
      <c r="J50" s="64"/>
      <c r="K50" s="44"/>
    </row>
    <row r="51" spans="1:11" ht="26.25">
      <c r="A51" s="220" t="s">
        <v>87</v>
      </c>
      <c r="B51" s="52" t="s">
        <v>58</v>
      </c>
      <c r="C51" s="52" t="s">
        <v>57</v>
      </c>
      <c r="D51" s="52" t="s">
        <v>63</v>
      </c>
      <c r="E51" s="52" t="s">
        <v>97</v>
      </c>
      <c r="F51" s="52" t="s">
        <v>81</v>
      </c>
      <c r="G51" s="52" t="s">
        <v>404</v>
      </c>
      <c r="H51" s="52" t="s">
        <v>104</v>
      </c>
      <c r="I51" s="480">
        <f>'Прил. 4'!I51</f>
        <v>5269</v>
      </c>
      <c r="J51" s="61"/>
      <c r="K51" s="43"/>
    </row>
    <row r="52" spans="1:11" ht="38.25">
      <c r="A52" s="382" t="s">
        <v>405</v>
      </c>
      <c r="B52" s="52"/>
      <c r="C52" s="51" t="s">
        <v>57</v>
      </c>
      <c r="D52" s="51" t="s">
        <v>63</v>
      </c>
      <c r="E52" s="51" t="s">
        <v>97</v>
      </c>
      <c r="F52" s="51" t="s">
        <v>81</v>
      </c>
      <c r="G52" s="51" t="s">
        <v>351</v>
      </c>
      <c r="H52" s="51"/>
      <c r="I52" s="479">
        <f>I53+I54+I55+I56</f>
        <v>1870.5</v>
      </c>
      <c r="J52" s="61"/>
      <c r="K52" s="43"/>
    </row>
    <row r="53" spans="1:11" ht="26.25">
      <c r="A53" s="220" t="s">
        <v>87</v>
      </c>
      <c r="B53" s="52" t="s">
        <v>58</v>
      </c>
      <c r="C53" s="52" t="s">
        <v>57</v>
      </c>
      <c r="D53" s="52" t="s">
        <v>63</v>
      </c>
      <c r="E53" s="52" t="s">
        <v>97</v>
      </c>
      <c r="F53" s="52" t="s">
        <v>81</v>
      </c>
      <c r="G53" s="52" t="s">
        <v>324</v>
      </c>
      <c r="H53" s="52" t="s">
        <v>90</v>
      </c>
      <c r="I53" s="480">
        <f>'Прил. 4'!I53</f>
        <v>1500</v>
      </c>
      <c r="J53" s="61"/>
      <c r="K53" s="43"/>
    </row>
    <row r="54" spans="1:11" ht="15.75">
      <c r="A54" s="69" t="s">
        <v>162</v>
      </c>
      <c r="B54" s="52"/>
      <c r="C54" s="52" t="s">
        <v>57</v>
      </c>
      <c r="D54" s="52" t="s">
        <v>63</v>
      </c>
      <c r="E54" s="52" t="s">
        <v>97</v>
      </c>
      <c r="F54" s="52" t="s">
        <v>81</v>
      </c>
      <c r="G54" s="52" t="s">
        <v>324</v>
      </c>
      <c r="H54" s="52" t="s">
        <v>104</v>
      </c>
      <c r="I54" s="480">
        <f>'Прил. 4'!I54</f>
        <v>0.5</v>
      </c>
      <c r="J54" s="61"/>
      <c r="K54" s="43"/>
    </row>
    <row r="55" spans="1:11" ht="26.25">
      <c r="A55" s="66" t="s">
        <v>87</v>
      </c>
      <c r="B55" s="52"/>
      <c r="C55" s="52" t="s">
        <v>57</v>
      </c>
      <c r="D55" s="52" t="s">
        <v>63</v>
      </c>
      <c r="E55" s="52" t="s">
        <v>97</v>
      </c>
      <c r="F55" s="52" t="s">
        <v>81</v>
      </c>
      <c r="G55" s="52" t="s">
        <v>403</v>
      </c>
      <c r="H55" s="52" t="s">
        <v>90</v>
      </c>
      <c r="I55" s="480">
        <f>'Прил. 4'!I55</f>
        <v>70</v>
      </c>
      <c r="J55" s="61"/>
      <c r="K55" s="43"/>
    </row>
    <row r="56" spans="1:11" ht="26.25">
      <c r="A56" s="238" t="s">
        <v>106</v>
      </c>
      <c r="B56" s="52" t="s">
        <v>58</v>
      </c>
      <c r="C56" s="52" t="s">
        <v>57</v>
      </c>
      <c r="D56" s="52" t="s">
        <v>63</v>
      </c>
      <c r="E56" s="52" t="s">
        <v>97</v>
      </c>
      <c r="F56" s="52" t="s">
        <v>81</v>
      </c>
      <c r="G56" s="52" t="s">
        <v>403</v>
      </c>
      <c r="H56" s="52" t="s">
        <v>107</v>
      </c>
      <c r="I56" s="480">
        <f>'Прил. 4'!I56</f>
        <v>300</v>
      </c>
      <c r="J56" s="61"/>
      <c r="K56" s="43"/>
    </row>
    <row r="57" spans="1:11" s="42" customFormat="1" ht="18.75" customHeight="1">
      <c r="A57" s="229" t="s">
        <v>64</v>
      </c>
      <c r="B57" s="51" t="s">
        <v>58</v>
      </c>
      <c r="C57" s="62" t="s">
        <v>62</v>
      </c>
      <c r="D57" s="51"/>
      <c r="E57" s="51"/>
      <c r="F57" s="51"/>
      <c r="G57" s="51"/>
      <c r="H57" s="51"/>
      <c r="I57" s="475">
        <f>I58+I86+I104</f>
        <v>63575.55403</v>
      </c>
      <c r="J57" s="64"/>
      <c r="K57" s="44"/>
    </row>
    <row r="58" spans="1:11" s="42" customFormat="1" ht="15.75">
      <c r="A58" s="235" t="s">
        <v>65</v>
      </c>
      <c r="B58" s="51" t="s">
        <v>58</v>
      </c>
      <c r="C58" s="51" t="s">
        <v>62</v>
      </c>
      <c r="D58" s="51" t="s">
        <v>53</v>
      </c>
      <c r="E58" s="51"/>
      <c r="F58" s="51"/>
      <c r="G58" s="51"/>
      <c r="H58" s="51"/>
      <c r="I58" s="477">
        <f>I59+I76</f>
        <v>41436.15078</v>
      </c>
      <c r="J58" s="64"/>
      <c r="K58" s="44"/>
    </row>
    <row r="59" spans="1:11" s="42" customFormat="1" ht="25.5">
      <c r="A59" s="231" t="s">
        <v>93</v>
      </c>
      <c r="B59" s="51" t="s">
        <v>58</v>
      </c>
      <c r="C59" s="51" t="s">
        <v>62</v>
      </c>
      <c r="D59" s="51" t="s">
        <v>53</v>
      </c>
      <c r="E59" s="51" t="s">
        <v>97</v>
      </c>
      <c r="F59" s="51" t="s">
        <v>80</v>
      </c>
      <c r="G59" s="51"/>
      <c r="H59" s="51"/>
      <c r="I59" s="477">
        <f>I60</f>
        <v>3328.4</v>
      </c>
      <c r="J59" s="64"/>
      <c r="K59" s="44"/>
    </row>
    <row r="60" spans="1:11" s="42" customFormat="1" ht="25.5">
      <c r="A60" s="232" t="s">
        <v>94</v>
      </c>
      <c r="B60" s="51" t="s">
        <v>58</v>
      </c>
      <c r="C60" s="51" t="s">
        <v>62</v>
      </c>
      <c r="D60" s="51" t="s">
        <v>53</v>
      </c>
      <c r="E60" s="51" t="s">
        <v>97</v>
      </c>
      <c r="F60" s="51" t="s">
        <v>81</v>
      </c>
      <c r="G60" s="51"/>
      <c r="H60" s="51"/>
      <c r="I60" s="477">
        <f>I61+I75</f>
        <v>3328.4</v>
      </c>
      <c r="J60" s="64"/>
      <c r="K60" s="44"/>
    </row>
    <row r="61" spans="1:11" s="42" customFormat="1" ht="25.5" customHeight="1">
      <c r="A61" s="401" t="s">
        <v>352</v>
      </c>
      <c r="B61" s="51"/>
      <c r="C61" s="51" t="s">
        <v>62</v>
      </c>
      <c r="D61" s="51" t="s">
        <v>53</v>
      </c>
      <c r="E61" s="51" t="s">
        <v>97</v>
      </c>
      <c r="F61" s="51" t="s">
        <v>81</v>
      </c>
      <c r="G61" s="51" t="s">
        <v>351</v>
      </c>
      <c r="H61" s="51"/>
      <c r="I61" s="477">
        <f>I62+I65+I64</f>
        <v>3314</v>
      </c>
      <c r="J61" s="64"/>
      <c r="K61" s="44"/>
    </row>
    <row r="62" spans="1:11" s="42" customFormat="1" ht="12.75" customHeight="1">
      <c r="A62" s="279" t="s">
        <v>388</v>
      </c>
      <c r="B62" s="51" t="s">
        <v>58</v>
      </c>
      <c r="C62" s="51" t="s">
        <v>62</v>
      </c>
      <c r="D62" s="51" t="s">
        <v>53</v>
      </c>
      <c r="E62" s="51" t="s">
        <v>97</v>
      </c>
      <c r="F62" s="51" t="s">
        <v>81</v>
      </c>
      <c r="G62" s="51" t="s">
        <v>392</v>
      </c>
      <c r="H62" s="51"/>
      <c r="I62" s="479">
        <f>I63</f>
        <v>3214</v>
      </c>
      <c r="J62" s="64"/>
      <c r="K62" s="44"/>
    </row>
    <row r="63" spans="1:11" s="42" customFormat="1" ht="24.75" customHeight="1">
      <c r="A63" s="220" t="s">
        <v>101</v>
      </c>
      <c r="B63" s="52" t="s">
        <v>58</v>
      </c>
      <c r="C63" s="52" t="s">
        <v>62</v>
      </c>
      <c r="D63" s="52" t="s">
        <v>53</v>
      </c>
      <c r="E63" s="52" t="s">
        <v>97</v>
      </c>
      <c r="F63" s="52" t="s">
        <v>81</v>
      </c>
      <c r="G63" s="52" t="s">
        <v>392</v>
      </c>
      <c r="H63" s="52" t="s">
        <v>103</v>
      </c>
      <c r="I63" s="480">
        <f>'Прил. 4'!I63</f>
        <v>3214</v>
      </c>
      <c r="J63" s="61"/>
      <c r="K63" s="44"/>
    </row>
    <row r="64" spans="1:11" s="42" customFormat="1" ht="24.75" customHeight="1">
      <c r="A64" s="442"/>
      <c r="B64" s="52"/>
      <c r="C64" s="52"/>
      <c r="D64" s="52"/>
      <c r="E64" s="52"/>
      <c r="F64" s="52"/>
      <c r="G64" s="52"/>
      <c r="H64" s="52"/>
      <c r="I64" s="480"/>
      <c r="J64" s="61"/>
      <c r="K64" s="44"/>
    </row>
    <row r="65" spans="1:11" s="42" customFormat="1" ht="24.75" customHeight="1">
      <c r="A65" s="220" t="s">
        <v>87</v>
      </c>
      <c r="B65" s="52" t="s">
        <v>58</v>
      </c>
      <c r="C65" s="52" t="s">
        <v>62</v>
      </c>
      <c r="D65" s="52" t="s">
        <v>53</v>
      </c>
      <c r="E65" s="52" t="s">
        <v>97</v>
      </c>
      <c r="F65" s="52" t="s">
        <v>81</v>
      </c>
      <c r="G65" s="52" t="s">
        <v>325</v>
      </c>
      <c r="H65" s="52" t="s">
        <v>90</v>
      </c>
      <c r="I65" s="480">
        <f>'Прил. 4'!I65</f>
        <v>100</v>
      </c>
      <c r="J65" s="61"/>
      <c r="K65" s="44"/>
    </row>
    <row r="66" spans="1:11" s="42" customFormat="1" ht="49.5" customHeight="1" hidden="1">
      <c r="A66" s="242" t="s">
        <v>129</v>
      </c>
      <c r="B66" s="99" t="s">
        <v>58</v>
      </c>
      <c r="C66" s="99" t="s">
        <v>62</v>
      </c>
      <c r="D66" s="99" t="s">
        <v>53</v>
      </c>
      <c r="E66" s="99" t="s">
        <v>57</v>
      </c>
      <c r="F66" s="99" t="s">
        <v>130</v>
      </c>
      <c r="G66" s="99"/>
      <c r="H66" s="99"/>
      <c r="I66" s="479">
        <f>I67</f>
        <v>0</v>
      </c>
      <c r="J66" s="61"/>
      <c r="K66" s="44"/>
    </row>
    <row r="67" spans="1:11" s="42" customFormat="1" ht="24.75" customHeight="1" hidden="1">
      <c r="A67" s="243" t="s">
        <v>131</v>
      </c>
      <c r="B67" s="52" t="s">
        <v>58</v>
      </c>
      <c r="C67" s="52" t="s">
        <v>62</v>
      </c>
      <c r="D67" s="52" t="s">
        <v>53</v>
      </c>
      <c r="E67" s="52" t="s">
        <v>57</v>
      </c>
      <c r="F67" s="52" t="s">
        <v>130</v>
      </c>
      <c r="G67" s="52" t="s">
        <v>166</v>
      </c>
      <c r="H67" s="52"/>
      <c r="I67" s="479">
        <f>I68</f>
        <v>0</v>
      </c>
      <c r="J67" s="61"/>
      <c r="K67" s="44"/>
    </row>
    <row r="68" spans="1:11" s="96" customFormat="1" ht="24.75" customHeight="1" hidden="1">
      <c r="A68" s="240" t="s">
        <v>106</v>
      </c>
      <c r="B68" s="52" t="s">
        <v>58</v>
      </c>
      <c r="C68" s="52" t="s">
        <v>62</v>
      </c>
      <c r="D68" s="52" t="s">
        <v>53</v>
      </c>
      <c r="E68" s="52" t="s">
        <v>57</v>
      </c>
      <c r="F68" s="52" t="s">
        <v>130</v>
      </c>
      <c r="G68" s="221" t="s">
        <v>166</v>
      </c>
      <c r="H68" s="221" t="s">
        <v>107</v>
      </c>
      <c r="I68" s="481"/>
      <c r="J68" s="94"/>
      <c r="K68" s="95"/>
    </row>
    <row r="69" spans="1:11" s="96" customFormat="1" ht="24.75" customHeight="1" hidden="1">
      <c r="A69" s="244" t="s">
        <v>177</v>
      </c>
      <c r="B69" s="51" t="s">
        <v>58</v>
      </c>
      <c r="C69" s="51" t="s">
        <v>62</v>
      </c>
      <c r="D69" s="51" t="s">
        <v>53</v>
      </c>
      <c r="E69" s="51" t="s">
        <v>174</v>
      </c>
      <c r="F69" s="51" t="s">
        <v>80</v>
      </c>
      <c r="G69" s="222"/>
      <c r="H69" s="222"/>
      <c r="I69" s="482">
        <f>I70</f>
        <v>0</v>
      </c>
      <c r="J69" s="94"/>
      <c r="K69" s="95"/>
    </row>
    <row r="70" spans="1:11" s="96" customFormat="1" ht="39" hidden="1">
      <c r="A70" s="240" t="s">
        <v>176</v>
      </c>
      <c r="B70" s="52" t="s">
        <v>58</v>
      </c>
      <c r="C70" s="52" t="s">
        <v>62</v>
      </c>
      <c r="D70" s="52" t="s">
        <v>53</v>
      </c>
      <c r="E70" s="52" t="s">
        <v>174</v>
      </c>
      <c r="F70" s="52" t="s">
        <v>92</v>
      </c>
      <c r="G70" s="221"/>
      <c r="H70" s="221"/>
      <c r="I70" s="482">
        <f>I71</f>
        <v>0</v>
      </c>
      <c r="J70" s="94"/>
      <c r="K70" s="95"/>
    </row>
    <row r="71" spans="1:11" s="96" customFormat="1" ht="38.25" customHeight="1" hidden="1">
      <c r="A71" s="240" t="s">
        <v>222</v>
      </c>
      <c r="B71" s="52" t="s">
        <v>58</v>
      </c>
      <c r="C71" s="52" t="s">
        <v>62</v>
      </c>
      <c r="D71" s="52" t="s">
        <v>53</v>
      </c>
      <c r="E71" s="52" t="s">
        <v>174</v>
      </c>
      <c r="F71" s="52" t="s">
        <v>92</v>
      </c>
      <c r="G71" s="221" t="s">
        <v>175</v>
      </c>
      <c r="H71" s="221"/>
      <c r="I71" s="482">
        <f>I72</f>
        <v>0</v>
      </c>
      <c r="J71" s="94"/>
      <c r="K71" s="95"/>
    </row>
    <row r="72" spans="1:11" s="96" customFormat="1" ht="24.75" customHeight="1" hidden="1">
      <c r="A72" s="220" t="s">
        <v>87</v>
      </c>
      <c r="B72" s="52" t="s">
        <v>58</v>
      </c>
      <c r="C72" s="52" t="s">
        <v>62</v>
      </c>
      <c r="D72" s="52" t="s">
        <v>53</v>
      </c>
      <c r="E72" s="52" t="s">
        <v>174</v>
      </c>
      <c r="F72" s="52" t="s">
        <v>92</v>
      </c>
      <c r="G72" s="221" t="s">
        <v>175</v>
      </c>
      <c r="H72" s="221" t="s">
        <v>90</v>
      </c>
      <c r="I72" s="481"/>
      <c r="J72" s="94"/>
      <c r="K72" s="95"/>
    </row>
    <row r="73" spans="1:11" s="96" customFormat="1" ht="25.5" hidden="1">
      <c r="A73" s="235" t="s">
        <v>218</v>
      </c>
      <c r="B73" s="51" t="s">
        <v>58</v>
      </c>
      <c r="C73" s="51" t="s">
        <v>62</v>
      </c>
      <c r="D73" s="51" t="s">
        <v>53</v>
      </c>
      <c r="E73" s="51" t="s">
        <v>57</v>
      </c>
      <c r="F73" s="51" t="s">
        <v>81</v>
      </c>
      <c r="G73" s="222" t="s">
        <v>221</v>
      </c>
      <c r="H73" s="222"/>
      <c r="I73" s="482">
        <f>I74</f>
        <v>0</v>
      </c>
      <c r="J73" s="94"/>
      <c r="K73" s="95"/>
    </row>
    <row r="74" spans="1:11" s="96" customFormat="1" ht="24.75" customHeight="1" hidden="1">
      <c r="A74" s="220" t="s">
        <v>87</v>
      </c>
      <c r="B74" s="52" t="s">
        <v>58</v>
      </c>
      <c r="C74" s="52" t="s">
        <v>62</v>
      </c>
      <c r="D74" s="52" t="s">
        <v>53</v>
      </c>
      <c r="E74" s="52" t="s">
        <v>57</v>
      </c>
      <c r="F74" s="52" t="s">
        <v>81</v>
      </c>
      <c r="G74" s="221" t="s">
        <v>221</v>
      </c>
      <c r="H74" s="221" t="s">
        <v>90</v>
      </c>
      <c r="I74" s="481"/>
      <c r="J74" s="94"/>
      <c r="K74" s="95"/>
    </row>
    <row r="75" spans="1:11" s="96" customFormat="1" ht="66" customHeight="1">
      <c r="A75" s="53" t="s">
        <v>396</v>
      </c>
      <c r="B75" s="52"/>
      <c r="C75" s="52" t="s">
        <v>62</v>
      </c>
      <c r="D75" s="52" t="s">
        <v>53</v>
      </c>
      <c r="E75" s="52" t="s">
        <v>97</v>
      </c>
      <c r="F75" s="52" t="s">
        <v>81</v>
      </c>
      <c r="G75" s="221" t="s">
        <v>395</v>
      </c>
      <c r="H75" s="221" t="s">
        <v>90</v>
      </c>
      <c r="I75" s="481">
        <f>'Прил. 4'!I66</f>
        <v>14.4</v>
      </c>
      <c r="J75" s="94"/>
      <c r="K75" s="95"/>
    </row>
    <row r="76" spans="1:11" s="96" customFormat="1" ht="24.75" customHeight="1">
      <c r="A76" s="232" t="s">
        <v>94</v>
      </c>
      <c r="B76" s="52"/>
      <c r="C76" s="51" t="s">
        <v>62</v>
      </c>
      <c r="D76" s="51" t="s">
        <v>53</v>
      </c>
      <c r="E76" s="51" t="s">
        <v>57</v>
      </c>
      <c r="F76" s="51" t="s">
        <v>130</v>
      </c>
      <c r="G76" s="221"/>
      <c r="H76" s="221"/>
      <c r="I76" s="482">
        <f>I77+I82</f>
        <v>38107.75078</v>
      </c>
      <c r="J76" s="94"/>
      <c r="K76" s="95"/>
    </row>
    <row r="77" spans="1:11" s="96" customFormat="1" ht="39.75" customHeight="1">
      <c r="A77" s="449" t="s">
        <v>387</v>
      </c>
      <c r="B77" s="52"/>
      <c r="C77" s="52" t="s">
        <v>62</v>
      </c>
      <c r="D77" s="52" t="s">
        <v>53</v>
      </c>
      <c r="E77" s="52" t="s">
        <v>57</v>
      </c>
      <c r="F77" s="52" t="s">
        <v>130</v>
      </c>
      <c r="G77" s="221"/>
      <c r="H77" s="221"/>
      <c r="I77" s="482">
        <f>I78+I80</f>
        <v>33443.85078</v>
      </c>
      <c r="J77" s="94"/>
      <c r="K77" s="95"/>
    </row>
    <row r="78" spans="1:11" s="96" customFormat="1" ht="24.75" customHeight="1">
      <c r="A78" s="450" t="s">
        <v>213</v>
      </c>
      <c r="B78" s="52"/>
      <c r="C78" s="52" t="s">
        <v>62</v>
      </c>
      <c r="D78" s="52" t="s">
        <v>53</v>
      </c>
      <c r="E78" s="52" t="s">
        <v>57</v>
      </c>
      <c r="F78" s="52" t="s">
        <v>130</v>
      </c>
      <c r="G78" s="221" t="s">
        <v>215</v>
      </c>
      <c r="H78" s="221"/>
      <c r="I78" s="482">
        <f>I79</f>
        <v>17528.7391</v>
      </c>
      <c r="J78" s="94"/>
      <c r="K78" s="95"/>
    </row>
    <row r="79" spans="1:11" s="96" customFormat="1" ht="24.75" customHeight="1">
      <c r="A79" s="447" t="s">
        <v>106</v>
      </c>
      <c r="B79" s="52"/>
      <c r="C79" s="52" t="s">
        <v>62</v>
      </c>
      <c r="D79" s="52" t="s">
        <v>53</v>
      </c>
      <c r="E79" s="52" t="s">
        <v>57</v>
      </c>
      <c r="F79" s="52" t="s">
        <v>130</v>
      </c>
      <c r="G79" s="221" t="s">
        <v>215</v>
      </c>
      <c r="H79" s="221" t="s">
        <v>107</v>
      </c>
      <c r="I79" s="481">
        <f>'Прил. 4'!I79</f>
        <v>17528.7391</v>
      </c>
      <c r="J79" s="94"/>
      <c r="K79" s="95"/>
    </row>
    <row r="80" spans="1:11" s="96" customFormat="1" ht="24.75" customHeight="1">
      <c r="A80" s="451" t="s">
        <v>214</v>
      </c>
      <c r="B80" s="52"/>
      <c r="C80" s="52" t="s">
        <v>62</v>
      </c>
      <c r="D80" s="52" t="s">
        <v>53</v>
      </c>
      <c r="E80" s="52" t="s">
        <v>57</v>
      </c>
      <c r="F80" s="52" t="s">
        <v>130</v>
      </c>
      <c r="G80" s="221" t="s">
        <v>166</v>
      </c>
      <c r="H80" s="221"/>
      <c r="I80" s="482">
        <f>I81</f>
        <v>15915.11168</v>
      </c>
      <c r="J80" s="94"/>
      <c r="K80" s="95"/>
    </row>
    <row r="81" spans="1:11" s="96" customFormat="1" ht="24.75" customHeight="1">
      <c r="A81" s="447" t="s">
        <v>106</v>
      </c>
      <c r="B81" s="52"/>
      <c r="C81" s="52" t="s">
        <v>62</v>
      </c>
      <c r="D81" s="52" t="s">
        <v>53</v>
      </c>
      <c r="E81" s="52" t="s">
        <v>57</v>
      </c>
      <c r="F81" s="52" t="s">
        <v>130</v>
      </c>
      <c r="G81" s="221" t="s">
        <v>166</v>
      </c>
      <c r="H81" s="221" t="s">
        <v>107</v>
      </c>
      <c r="I81" s="481">
        <f>'Прил. 4'!I81</f>
        <v>15915.11168</v>
      </c>
      <c r="J81" s="94"/>
      <c r="K81" s="95"/>
    </row>
    <row r="82" spans="1:11" s="96" customFormat="1" ht="24.75" customHeight="1">
      <c r="A82" s="232" t="s">
        <v>346</v>
      </c>
      <c r="B82" s="52"/>
      <c r="C82" s="51" t="s">
        <v>62</v>
      </c>
      <c r="D82" s="51" t="s">
        <v>53</v>
      </c>
      <c r="E82" s="51" t="s">
        <v>57</v>
      </c>
      <c r="F82" s="51" t="s">
        <v>130</v>
      </c>
      <c r="G82" s="51" t="s">
        <v>345</v>
      </c>
      <c r="H82" s="51"/>
      <c r="I82" s="482">
        <f>I83</f>
        <v>4663.9</v>
      </c>
      <c r="J82" s="94"/>
      <c r="K82" s="95"/>
    </row>
    <row r="83" spans="1:11" s="96" customFormat="1" ht="24.75" customHeight="1">
      <c r="A83" s="239" t="s">
        <v>347</v>
      </c>
      <c r="B83" s="52"/>
      <c r="C83" s="52" t="s">
        <v>62</v>
      </c>
      <c r="D83" s="52" t="s">
        <v>53</v>
      </c>
      <c r="E83" s="52" t="s">
        <v>57</v>
      </c>
      <c r="F83" s="52" t="s">
        <v>130</v>
      </c>
      <c r="G83" s="52" t="s">
        <v>166</v>
      </c>
      <c r="H83" s="52"/>
      <c r="I83" s="482">
        <f>I84+I85</f>
        <v>4663.9</v>
      </c>
      <c r="J83" s="94"/>
      <c r="K83" s="95"/>
    </row>
    <row r="84" spans="1:11" s="96" customFormat="1" ht="24.75" customHeight="1">
      <c r="A84" s="240" t="s">
        <v>106</v>
      </c>
      <c r="B84" s="52"/>
      <c r="C84" s="52" t="s">
        <v>62</v>
      </c>
      <c r="D84" s="52" t="s">
        <v>53</v>
      </c>
      <c r="E84" s="52" t="s">
        <v>57</v>
      </c>
      <c r="F84" s="52" t="s">
        <v>130</v>
      </c>
      <c r="G84" s="52" t="s">
        <v>166</v>
      </c>
      <c r="H84" s="52" t="s">
        <v>107</v>
      </c>
      <c r="I84" s="481">
        <f>'Прил. 4'!I85</f>
        <v>1918</v>
      </c>
      <c r="J84" s="94"/>
      <c r="K84" s="95"/>
    </row>
    <row r="85" spans="1:11" s="96" customFormat="1" ht="24.75" customHeight="1">
      <c r="A85" s="241" t="s">
        <v>106</v>
      </c>
      <c r="B85" s="52"/>
      <c r="C85" s="52" t="s">
        <v>62</v>
      </c>
      <c r="D85" s="52" t="s">
        <v>53</v>
      </c>
      <c r="E85" s="52" t="s">
        <v>57</v>
      </c>
      <c r="F85" s="52" t="s">
        <v>130</v>
      </c>
      <c r="G85" s="52" t="s">
        <v>166</v>
      </c>
      <c r="H85" s="52" t="s">
        <v>107</v>
      </c>
      <c r="I85" s="481">
        <f>'Прил. 4'!I86</f>
        <v>2745.9</v>
      </c>
      <c r="J85" s="94"/>
      <c r="K85" s="95"/>
    </row>
    <row r="86" spans="1:11" s="42" customFormat="1" ht="12.75" customHeight="1">
      <c r="A86" s="229" t="s">
        <v>66</v>
      </c>
      <c r="B86" s="51" t="s">
        <v>58</v>
      </c>
      <c r="C86" s="52" t="s">
        <v>62</v>
      </c>
      <c r="D86" s="52" t="s">
        <v>55</v>
      </c>
      <c r="E86" s="52"/>
      <c r="F86" s="52"/>
      <c r="G86" s="52"/>
      <c r="H86" s="52"/>
      <c r="I86" s="479">
        <f>I87</f>
        <v>5988.6</v>
      </c>
      <c r="J86" s="64"/>
      <c r="K86" s="44"/>
    </row>
    <row r="87" spans="1:11" s="42" customFormat="1" ht="25.5">
      <c r="A87" s="231" t="s">
        <v>93</v>
      </c>
      <c r="B87" s="51" t="s">
        <v>58</v>
      </c>
      <c r="C87" s="52" t="s">
        <v>62</v>
      </c>
      <c r="D87" s="52" t="s">
        <v>55</v>
      </c>
      <c r="E87" s="52" t="s">
        <v>97</v>
      </c>
      <c r="F87" s="52" t="s">
        <v>80</v>
      </c>
      <c r="G87" s="52"/>
      <c r="H87" s="52"/>
      <c r="I87" s="479">
        <f>I88</f>
        <v>5988.6</v>
      </c>
      <c r="J87" s="64"/>
      <c r="K87" s="44"/>
    </row>
    <row r="88" spans="1:11" s="42" customFormat="1" ht="25.5">
      <c r="A88" s="232" t="s">
        <v>94</v>
      </c>
      <c r="B88" s="51" t="s">
        <v>58</v>
      </c>
      <c r="C88" s="52" t="s">
        <v>62</v>
      </c>
      <c r="D88" s="52" t="s">
        <v>55</v>
      </c>
      <c r="E88" s="52" t="s">
        <v>97</v>
      </c>
      <c r="F88" s="52" t="s">
        <v>81</v>
      </c>
      <c r="G88" s="52"/>
      <c r="H88" s="52"/>
      <c r="I88" s="479">
        <f>'Прил. 4'!I88</f>
        <v>5988.6</v>
      </c>
      <c r="J88" s="64"/>
      <c r="K88" s="44"/>
    </row>
    <row r="89" spans="1:11" s="42" customFormat="1" ht="26.25" customHeight="1">
      <c r="A89" s="404" t="s">
        <v>352</v>
      </c>
      <c r="B89" s="51"/>
      <c r="C89" s="52" t="s">
        <v>62</v>
      </c>
      <c r="D89" s="52" t="s">
        <v>55</v>
      </c>
      <c r="E89" s="52" t="s">
        <v>97</v>
      </c>
      <c r="F89" s="52" t="s">
        <v>81</v>
      </c>
      <c r="G89" s="52" t="s">
        <v>351</v>
      </c>
      <c r="H89" s="52"/>
      <c r="I89" s="479">
        <f>I90+I94</f>
        <v>5988.6</v>
      </c>
      <c r="J89" s="64"/>
      <c r="K89" s="44"/>
    </row>
    <row r="90" spans="1:11" s="42" customFormat="1" ht="12.75" customHeight="1">
      <c r="A90" s="245" t="s">
        <v>340</v>
      </c>
      <c r="B90" s="51" t="s">
        <v>58</v>
      </c>
      <c r="C90" s="52" t="s">
        <v>62</v>
      </c>
      <c r="D90" s="52" t="s">
        <v>55</v>
      </c>
      <c r="E90" s="52" t="s">
        <v>97</v>
      </c>
      <c r="F90" s="52" t="s">
        <v>81</v>
      </c>
      <c r="G90" s="52" t="s">
        <v>325</v>
      </c>
      <c r="H90" s="52"/>
      <c r="I90" s="479">
        <f>I91+I92+I93</f>
        <v>1767.83333</v>
      </c>
      <c r="J90" s="64"/>
      <c r="K90" s="44"/>
    </row>
    <row r="91" spans="1:11" s="42" customFormat="1" ht="26.25">
      <c r="A91" s="220" t="s">
        <v>101</v>
      </c>
      <c r="B91" s="52" t="s">
        <v>58</v>
      </c>
      <c r="C91" s="52" t="s">
        <v>62</v>
      </c>
      <c r="D91" s="52" t="s">
        <v>55</v>
      </c>
      <c r="E91" s="52" t="s">
        <v>97</v>
      </c>
      <c r="F91" s="52" t="s">
        <v>81</v>
      </c>
      <c r="G91" s="52" t="s">
        <v>325</v>
      </c>
      <c r="H91" s="52" t="s">
        <v>103</v>
      </c>
      <c r="I91" s="480">
        <f>'Прил. 4'!I92</f>
        <v>400</v>
      </c>
      <c r="J91" s="61"/>
      <c r="K91" s="44"/>
    </row>
    <row r="92" spans="1:11" ht="26.25">
      <c r="A92" s="220" t="s">
        <v>87</v>
      </c>
      <c r="B92" s="52" t="s">
        <v>58</v>
      </c>
      <c r="C92" s="71" t="s">
        <v>62</v>
      </c>
      <c r="D92" s="71" t="s">
        <v>55</v>
      </c>
      <c r="E92" s="71" t="s">
        <v>97</v>
      </c>
      <c r="F92" s="71" t="s">
        <v>81</v>
      </c>
      <c r="G92" s="71" t="s">
        <v>325</v>
      </c>
      <c r="H92" s="71" t="s">
        <v>90</v>
      </c>
      <c r="I92" s="480">
        <f>'Прил. 4'!I93</f>
        <v>852.73333</v>
      </c>
      <c r="J92" s="61"/>
      <c r="K92" s="43"/>
    </row>
    <row r="93" spans="1:11" ht="26.25">
      <c r="A93" s="69" t="s">
        <v>359</v>
      </c>
      <c r="B93" s="52"/>
      <c r="C93" s="71" t="s">
        <v>62</v>
      </c>
      <c r="D93" s="71" t="s">
        <v>55</v>
      </c>
      <c r="E93" s="71" t="s">
        <v>97</v>
      </c>
      <c r="F93" s="71" t="s">
        <v>81</v>
      </c>
      <c r="G93" s="71" t="s">
        <v>325</v>
      </c>
      <c r="H93" s="71" t="s">
        <v>107</v>
      </c>
      <c r="I93" s="480">
        <f>'Прил. 4'!I94</f>
        <v>515.1</v>
      </c>
      <c r="J93" s="61"/>
      <c r="K93" s="43"/>
    </row>
    <row r="94" spans="1:11" ht="51.75">
      <c r="A94" s="379" t="s">
        <v>356</v>
      </c>
      <c r="B94" s="52"/>
      <c r="C94" s="70" t="s">
        <v>62</v>
      </c>
      <c r="D94" s="70" t="s">
        <v>55</v>
      </c>
      <c r="E94" s="70" t="s">
        <v>97</v>
      </c>
      <c r="F94" s="70" t="s">
        <v>81</v>
      </c>
      <c r="G94" s="70" t="s">
        <v>353</v>
      </c>
      <c r="H94" s="70"/>
      <c r="I94" s="479">
        <f>I95</f>
        <v>4220.76667</v>
      </c>
      <c r="J94" s="61"/>
      <c r="K94" s="43"/>
    </row>
    <row r="95" spans="1:11" ht="39">
      <c r="A95" s="379" t="s">
        <v>357</v>
      </c>
      <c r="B95" s="52"/>
      <c r="C95" s="71" t="s">
        <v>62</v>
      </c>
      <c r="D95" s="71" t="s">
        <v>55</v>
      </c>
      <c r="E95" s="71" t="s">
        <v>97</v>
      </c>
      <c r="F95" s="71" t="s">
        <v>81</v>
      </c>
      <c r="G95" s="71" t="s">
        <v>331</v>
      </c>
      <c r="H95" s="71"/>
      <c r="I95" s="480">
        <f>I96</f>
        <v>4220.76667</v>
      </c>
      <c r="J95" s="61" t="s">
        <v>355</v>
      </c>
      <c r="K95" s="43"/>
    </row>
    <row r="96" spans="1:11" ht="25.5">
      <c r="A96" s="234" t="s">
        <v>105</v>
      </c>
      <c r="B96" s="52" t="s">
        <v>58</v>
      </c>
      <c r="C96" s="71" t="s">
        <v>62</v>
      </c>
      <c r="D96" s="71" t="s">
        <v>55</v>
      </c>
      <c r="E96" s="71" t="s">
        <v>97</v>
      </c>
      <c r="F96" s="71" t="s">
        <v>81</v>
      </c>
      <c r="G96" s="71" t="s">
        <v>331</v>
      </c>
      <c r="H96" s="71" t="s">
        <v>104</v>
      </c>
      <c r="I96" s="480">
        <f>'Прил. 4'!I97</f>
        <v>4220.76667</v>
      </c>
      <c r="J96" s="61"/>
      <c r="K96" s="43"/>
    </row>
    <row r="97" spans="1:11" s="42" customFormat="1" ht="25.5" hidden="1">
      <c r="A97" s="235" t="s">
        <v>216</v>
      </c>
      <c r="B97" s="51" t="s">
        <v>58</v>
      </c>
      <c r="C97" s="70" t="s">
        <v>62</v>
      </c>
      <c r="D97" s="70" t="s">
        <v>55</v>
      </c>
      <c r="E97" s="70" t="s">
        <v>57</v>
      </c>
      <c r="F97" s="70" t="s">
        <v>80</v>
      </c>
      <c r="G97" s="70"/>
      <c r="H97" s="70"/>
      <c r="I97" s="479">
        <f>I98</f>
        <v>0</v>
      </c>
      <c r="J97" s="64"/>
      <c r="K97" s="44"/>
    </row>
    <row r="98" spans="1:11" ht="54" hidden="1">
      <c r="A98" s="246" t="s">
        <v>217</v>
      </c>
      <c r="B98" s="52" t="s">
        <v>58</v>
      </c>
      <c r="C98" s="71" t="s">
        <v>62</v>
      </c>
      <c r="D98" s="71" t="s">
        <v>55</v>
      </c>
      <c r="E98" s="71" t="s">
        <v>57</v>
      </c>
      <c r="F98" s="71" t="s">
        <v>81</v>
      </c>
      <c r="G98" s="71"/>
      <c r="H98" s="71"/>
      <c r="I98" s="480">
        <f>I100+I102</f>
        <v>0</v>
      </c>
      <c r="J98" s="61"/>
      <c r="K98" s="43"/>
    </row>
    <row r="99" spans="1:11" ht="15.75" customHeight="1" hidden="1">
      <c r="A99" s="234" t="s">
        <v>218</v>
      </c>
      <c r="B99" s="52" t="s">
        <v>58</v>
      </c>
      <c r="C99" s="71" t="s">
        <v>62</v>
      </c>
      <c r="D99" s="71" t="s">
        <v>55</v>
      </c>
      <c r="E99" s="71" t="s">
        <v>57</v>
      </c>
      <c r="F99" s="71" t="s">
        <v>81</v>
      </c>
      <c r="G99" s="71" t="s">
        <v>220</v>
      </c>
      <c r="H99" s="71"/>
      <c r="I99" s="480">
        <f>I100</f>
        <v>0</v>
      </c>
      <c r="J99" s="61"/>
      <c r="K99" s="43"/>
    </row>
    <row r="100" spans="1:11" ht="15.75" customHeight="1" hidden="1">
      <c r="A100" s="234" t="s">
        <v>219</v>
      </c>
      <c r="B100" s="52" t="s">
        <v>58</v>
      </c>
      <c r="C100" s="71" t="s">
        <v>62</v>
      </c>
      <c r="D100" s="71" t="s">
        <v>55</v>
      </c>
      <c r="E100" s="71" t="s">
        <v>57</v>
      </c>
      <c r="F100" s="71" t="s">
        <v>81</v>
      </c>
      <c r="G100" s="71" t="s">
        <v>175</v>
      </c>
      <c r="H100" s="71"/>
      <c r="I100" s="480">
        <f>I101</f>
        <v>0</v>
      </c>
      <c r="J100" s="61"/>
      <c r="K100" s="43"/>
    </row>
    <row r="101" spans="1:11" ht="15.75" customHeight="1" hidden="1">
      <c r="A101" s="241" t="s">
        <v>106</v>
      </c>
      <c r="B101" s="52" t="s">
        <v>58</v>
      </c>
      <c r="C101" s="71" t="s">
        <v>62</v>
      </c>
      <c r="D101" s="71" t="s">
        <v>55</v>
      </c>
      <c r="E101" s="71" t="s">
        <v>57</v>
      </c>
      <c r="F101" s="71" t="s">
        <v>81</v>
      </c>
      <c r="G101" s="71" t="s">
        <v>175</v>
      </c>
      <c r="H101" s="71" t="s">
        <v>107</v>
      </c>
      <c r="I101" s="480"/>
      <c r="J101" s="61"/>
      <c r="K101" s="43"/>
    </row>
    <row r="102" spans="1:11" ht="51" hidden="1">
      <c r="A102" s="234" t="s">
        <v>223</v>
      </c>
      <c r="B102" s="52" t="s">
        <v>58</v>
      </c>
      <c r="C102" s="71" t="s">
        <v>62</v>
      </c>
      <c r="D102" s="71" t="s">
        <v>55</v>
      </c>
      <c r="E102" s="71" t="s">
        <v>57</v>
      </c>
      <c r="F102" s="71" t="s">
        <v>81</v>
      </c>
      <c r="G102" s="71" t="s">
        <v>221</v>
      </c>
      <c r="H102" s="71"/>
      <c r="I102" s="480">
        <f>I103</f>
        <v>0</v>
      </c>
      <c r="J102" s="61"/>
      <c r="K102" s="43"/>
    </row>
    <row r="103" spans="1:11" ht="25.5" hidden="1">
      <c r="A103" s="241" t="s">
        <v>106</v>
      </c>
      <c r="B103" s="52" t="s">
        <v>58</v>
      </c>
      <c r="C103" s="71" t="s">
        <v>62</v>
      </c>
      <c r="D103" s="71" t="s">
        <v>55</v>
      </c>
      <c r="E103" s="71" t="s">
        <v>57</v>
      </c>
      <c r="F103" s="71" t="s">
        <v>81</v>
      </c>
      <c r="G103" s="71" t="s">
        <v>221</v>
      </c>
      <c r="H103" s="71" t="s">
        <v>107</v>
      </c>
      <c r="I103" s="480"/>
      <c r="J103" s="61"/>
      <c r="K103" s="43"/>
    </row>
    <row r="104" spans="1:11" s="42" customFormat="1" ht="12.75" customHeight="1">
      <c r="A104" s="235" t="s">
        <v>67</v>
      </c>
      <c r="B104" s="51" t="s">
        <v>58</v>
      </c>
      <c r="C104" s="51" t="s">
        <v>62</v>
      </c>
      <c r="D104" s="51" t="s">
        <v>68</v>
      </c>
      <c r="E104" s="51"/>
      <c r="F104" s="51"/>
      <c r="G104" s="51"/>
      <c r="H104" s="51"/>
      <c r="I104" s="477">
        <f>I105</f>
        <v>16150.803249999999</v>
      </c>
      <c r="J104" s="64"/>
      <c r="K104" s="44"/>
    </row>
    <row r="105" spans="1:11" s="42" customFormat="1" ht="25.5">
      <c r="A105" s="231" t="s">
        <v>93</v>
      </c>
      <c r="B105" s="51" t="s">
        <v>58</v>
      </c>
      <c r="C105" s="51" t="s">
        <v>62</v>
      </c>
      <c r="D105" s="51" t="s">
        <v>68</v>
      </c>
      <c r="E105" s="51" t="s">
        <v>97</v>
      </c>
      <c r="F105" s="51" t="s">
        <v>80</v>
      </c>
      <c r="G105" s="51"/>
      <c r="H105" s="51"/>
      <c r="I105" s="477">
        <f>I106</f>
        <v>16150.803249999999</v>
      </c>
      <c r="J105" s="64"/>
      <c r="K105" s="44"/>
    </row>
    <row r="106" spans="1:11" s="42" customFormat="1" ht="25.5">
      <c r="A106" s="232" t="s">
        <v>94</v>
      </c>
      <c r="B106" s="51"/>
      <c r="C106" s="51" t="s">
        <v>62</v>
      </c>
      <c r="D106" s="51" t="s">
        <v>68</v>
      </c>
      <c r="E106" s="51" t="s">
        <v>97</v>
      </c>
      <c r="F106" s="51" t="s">
        <v>81</v>
      </c>
      <c r="G106" s="51"/>
      <c r="H106" s="51"/>
      <c r="I106" s="477">
        <f>I107+I117</f>
        <v>16150.803249999999</v>
      </c>
      <c r="J106" s="64"/>
      <c r="K106" s="44"/>
    </row>
    <row r="107" spans="1:11" s="42" customFormat="1" ht="15.75">
      <c r="A107" s="230" t="s">
        <v>341</v>
      </c>
      <c r="B107" s="51" t="s">
        <v>58</v>
      </c>
      <c r="C107" s="51" t="s">
        <v>62</v>
      </c>
      <c r="D107" s="51" t="s">
        <v>68</v>
      </c>
      <c r="E107" s="51" t="s">
        <v>97</v>
      </c>
      <c r="F107" s="51" t="s">
        <v>81</v>
      </c>
      <c r="G107" s="51" t="s">
        <v>326</v>
      </c>
      <c r="H107" s="51"/>
      <c r="I107" s="477">
        <f>I108+I111+I113</f>
        <v>15388.453249999999</v>
      </c>
      <c r="J107" s="64"/>
      <c r="K107" s="44"/>
    </row>
    <row r="108" spans="1:11" s="42" customFormat="1" ht="12.75" customHeight="1">
      <c r="A108" s="236" t="s">
        <v>69</v>
      </c>
      <c r="B108" s="51" t="s">
        <v>58</v>
      </c>
      <c r="C108" s="51" t="s">
        <v>62</v>
      </c>
      <c r="D108" s="51" t="s">
        <v>68</v>
      </c>
      <c r="E108" s="51" t="s">
        <v>97</v>
      </c>
      <c r="F108" s="51" t="s">
        <v>81</v>
      </c>
      <c r="G108" s="51" t="s">
        <v>327</v>
      </c>
      <c r="H108" s="51"/>
      <c r="I108" s="477">
        <f>I109+I110</f>
        <v>6535.7</v>
      </c>
      <c r="J108" s="64"/>
      <c r="K108" s="44"/>
    </row>
    <row r="109" spans="1:11" ht="26.25">
      <c r="A109" s="220" t="s">
        <v>87</v>
      </c>
      <c r="B109" s="52" t="s">
        <v>58</v>
      </c>
      <c r="C109" s="52" t="s">
        <v>62</v>
      </c>
      <c r="D109" s="52" t="s">
        <v>68</v>
      </c>
      <c r="E109" s="52" t="s">
        <v>97</v>
      </c>
      <c r="F109" s="52" t="s">
        <v>81</v>
      </c>
      <c r="G109" s="52" t="s">
        <v>327</v>
      </c>
      <c r="H109" s="52" t="s">
        <v>90</v>
      </c>
      <c r="I109" s="478">
        <f>'Прил. 4'!I110</f>
        <v>4635.7</v>
      </c>
      <c r="J109" s="61"/>
      <c r="K109" s="43"/>
    </row>
    <row r="110" spans="1:11" ht="26.25">
      <c r="A110" s="238" t="s">
        <v>106</v>
      </c>
      <c r="B110" s="52" t="s">
        <v>58</v>
      </c>
      <c r="C110" s="52" t="s">
        <v>62</v>
      </c>
      <c r="D110" s="52" t="s">
        <v>68</v>
      </c>
      <c r="E110" s="52" t="s">
        <v>97</v>
      </c>
      <c r="F110" s="52" t="s">
        <v>81</v>
      </c>
      <c r="G110" s="52" t="s">
        <v>327</v>
      </c>
      <c r="H110" s="52" t="s">
        <v>107</v>
      </c>
      <c r="I110" s="480">
        <f>'Прил. 4'!I111</f>
        <v>1900</v>
      </c>
      <c r="J110" s="61"/>
      <c r="K110" s="43"/>
    </row>
    <row r="111" spans="1:11" s="42" customFormat="1" ht="12.75" customHeight="1">
      <c r="A111" s="236" t="s">
        <v>70</v>
      </c>
      <c r="B111" s="51" t="s">
        <v>58</v>
      </c>
      <c r="C111" s="51" t="s">
        <v>62</v>
      </c>
      <c r="D111" s="51" t="s">
        <v>68</v>
      </c>
      <c r="E111" s="51" t="s">
        <v>97</v>
      </c>
      <c r="F111" s="51" t="s">
        <v>81</v>
      </c>
      <c r="G111" s="51" t="s">
        <v>328</v>
      </c>
      <c r="H111" s="51"/>
      <c r="I111" s="477">
        <f>I112</f>
        <v>1302</v>
      </c>
      <c r="J111" s="64"/>
      <c r="K111" s="44"/>
    </row>
    <row r="112" spans="1:11" ht="25.5">
      <c r="A112" s="234" t="s">
        <v>105</v>
      </c>
      <c r="B112" s="52" t="s">
        <v>58</v>
      </c>
      <c r="C112" s="52" t="s">
        <v>62</v>
      </c>
      <c r="D112" s="52" t="s">
        <v>68</v>
      </c>
      <c r="E112" s="52" t="s">
        <v>97</v>
      </c>
      <c r="F112" s="52" t="s">
        <v>81</v>
      </c>
      <c r="G112" s="52" t="s">
        <v>328</v>
      </c>
      <c r="H112" s="52" t="s">
        <v>104</v>
      </c>
      <c r="I112" s="480">
        <f>'Прил. 4'!I113</f>
        <v>1302</v>
      </c>
      <c r="J112" s="61"/>
      <c r="K112" s="43"/>
    </row>
    <row r="113" spans="1:11" s="42" customFormat="1" ht="15.75">
      <c r="A113" s="247" t="s">
        <v>342</v>
      </c>
      <c r="B113" s="51" t="s">
        <v>58</v>
      </c>
      <c r="C113" s="67" t="s">
        <v>62</v>
      </c>
      <c r="D113" s="67" t="s">
        <v>68</v>
      </c>
      <c r="E113" s="51" t="s">
        <v>97</v>
      </c>
      <c r="F113" s="51" t="s">
        <v>81</v>
      </c>
      <c r="G113" s="67" t="s">
        <v>329</v>
      </c>
      <c r="H113" s="67"/>
      <c r="I113" s="477">
        <f>I115+I116</f>
        <v>7550.75325</v>
      </c>
      <c r="J113" s="64"/>
      <c r="K113" s="44"/>
    </row>
    <row r="114" spans="1:11" ht="15.75" customHeight="1" hidden="1">
      <c r="A114" s="220" t="s">
        <v>101</v>
      </c>
      <c r="B114" s="52" t="s">
        <v>58</v>
      </c>
      <c r="C114" s="68" t="s">
        <v>62</v>
      </c>
      <c r="D114" s="68" t="s">
        <v>68</v>
      </c>
      <c r="E114" s="52" t="s">
        <v>97</v>
      </c>
      <c r="F114" s="52" t="s">
        <v>81</v>
      </c>
      <c r="G114" s="68" t="s">
        <v>108</v>
      </c>
      <c r="H114" s="68" t="s">
        <v>103</v>
      </c>
      <c r="I114" s="478"/>
      <c r="J114" s="61"/>
      <c r="K114" s="43"/>
    </row>
    <row r="115" spans="1:11" ht="26.25">
      <c r="A115" s="220" t="s">
        <v>87</v>
      </c>
      <c r="B115" s="52" t="s">
        <v>58</v>
      </c>
      <c r="C115" s="68" t="s">
        <v>62</v>
      </c>
      <c r="D115" s="68" t="s">
        <v>68</v>
      </c>
      <c r="E115" s="52" t="s">
        <v>97</v>
      </c>
      <c r="F115" s="52" t="s">
        <v>81</v>
      </c>
      <c r="G115" s="68" t="s">
        <v>329</v>
      </c>
      <c r="H115" s="68" t="s">
        <v>90</v>
      </c>
      <c r="I115" s="478">
        <f>'Прил. 4'!I116</f>
        <v>5975.75325</v>
      </c>
      <c r="J115" s="61"/>
      <c r="K115" s="43"/>
    </row>
    <row r="116" spans="1:11" ht="25.5">
      <c r="A116" s="234" t="s">
        <v>105</v>
      </c>
      <c r="B116" s="52" t="s">
        <v>58</v>
      </c>
      <c r="C116" s="68" t="s">
        <v>62</v>
      </c>
      <c r="D116" s="68" t="s">
        <v>68</v>
      </c>
      <c r="E116" s="52" t="s">
        <v>97</v>
      </c>
      <c r="F116" s="52" t="s">
        <v>81</v>
      </c>
      <c r="G116" s="68" t="s">
        <v>329</v>
      </c>
      <c r="H116" s="68" t="s">
        <v>104</v>
      </c>
      <c r="I116" s="478">
        <f>'Прил. 4'!I117</f>
        <v>1575</v>
      </c>
      <c r="J116" s="61"/>
      <c r="K116" s="43"/>
    </row>
    <row r="117" spans="1:11" ht="15.75">
      <c r="A117" s="442" t="s">
        <v>379</v>
      </c>
      <c r="B117" s="52"/>
      <c r="C117" s="67" t="s">
        <v>62</v>
      </c>
      <c r="D117" s="67" t="s">
        <v>68</v>
      </c>
      <c r="E117" s="51" t="s">
        <v>97</v>
      </c>
      <c r="F117" s="51" t="s">
        <v>81</v>
      </c>
      <c r="G117" s="67" t="s">
        <v>378</v>
      </c>
      <c r="H117" s="68"/>
      <c r="I117" s="477">
        <f>I118</f>
        <v>762.35</v>
      </c>
      <c r="J117" s="61"/>
      <c r="K117" s="43"/>
    </row>
    <row r="118" spans="1:11" ht="27">
      <c r="A118" s="163" t="s">
        <v>87</v>
      </c>
      <c r="B118" s="52"/>
      <c r="C118" s="68" t="s">
        <v>62</v>
      </c>
      <c r="D118" s="68" t="s">
        <v>68</v>
      </c>
      <c r="E118" s="52" t="s">
        <v>97</v>
      </c>
      <c r="F118" s="52" t="s">
        <v>81</v>
      </c>
      <c r="G118" s="68" t="s">
        <v>378</v>
      </c>
      <c r="H118" s="68" t="s">
        <v>90</v>
      </c>
      <c r="I118" s="478">
        <f>'Прил. 4'!I119</f>
        <v>762.35</v>
      </c>
      <c r="J118" s="61"/>
      <c r="K118" s="43"/>
    </row>
    <row r="119" spans="1:11" ht="15.75">
      <c r="A119" s="429" t="s">
        <v>365</v>
      </c>
      <c r="B119" s="52"/>
      <c r="C119" s="67" t="s">
        <v>363</v>
      </c>
      <c r="D119" s="67" t="s">
        <v>364</v>
      </c>
      <c r="E119" s="52"/>
      <c r="F119" s="52"/>
      <c r="G119" s="68"/>
      <c r="H119" s="68"/>
      <c r="I119" s="477">
        <f aca="true" t="shared" si="0" ref="I119:I124">I120</f>
        <v>10</v>
      </c>
      <c r="J119" s="61"/>
      <c r="K119" s="43"/>
    </row>
    <row r="120" spans="1:11" ht="15.75">
      <c r="A120" s="196" t="s">
        <v>366</v>
      </c>
      <c r="B120" s="52"/>
      <c r="C120" s="67" t="s">
        <v>363</v>
      </c>
      <c r="D120" s="67" t="s">
        <v>62</v>
      </c>
      <c r="E120" s="51"/>
      <c r="F120" s="52"/>
      <c r="G120" s="68"/>
      <c r="H120" s="68"/>
      <c r="I120" s="477">
        <f t="shared" si="0"/>
        <v>10</v>
      </c>
      <c r="J120" s="61"/>
      <c r="K120" s="43"/>
    </row>
    <row r="121" spans="1:11" ht="25.5">
      <c r="A121" s="253" t="s">
        <v>93</v>
      </c>
      <c r="B121" s="52"/>
      <c r="C121" s="68" t="s">
        <v>363</v>
      </c>
      <c r="D121" s="68" t="s">
        <v>62</v>
      </c>
      <c r="E121" s="52" t="s">
        <v>97</v>
      </c>
      <c r="F121" s="52" t="s">
        <v>80</v>
      </c>
      <c r="G121" s="68"/>
      <c r="H121" s="68"/>
      <c r="I121" s="477">
        <f t="shared" si="0"/>
        <v>10</v>
      </c>
      <c r="J121" s="61"/>
      <c r="K121" s="43"/>
    </row>
    <row r="122" spans="1:11" ht="25.5">
      <c r="A122" s="252" t="s">
        <v>94</v>
      </c>
      <c r="B122" s="52"/>
      <c r="C122" s="68" t="s">
        <v>363</v>
      </c>
      <c r="D122" s="68" t="s">
        <v>62</v>
      </c>
      <c r="E122" s="52" t="s">
        <v>97</v>
      </c>
      <c r="F122" s="52" t="s">
        <v>81</v>
      </c>
      <c r="G122" s="68"/>
      <c r="H122" s="68"/>
      <c r="I122" s="478">
        <f t="shared" si="0"/>
        <v>10</v>
      </c>
      <c r="J122" s="61"/>
      <c r="K122" s="43"/>
    </row>
    <row r="123" spans="1:11" ht="21.75" customHeight="1">
      <c r="A123" s="280" t="s">
        <v>352</v>
      </c>
      <c r="B123" s="52"/>
      <c r="C123" s="68" t="s">
        <v>363</v>
      </c>
      <c r="D123" s="68" t="s">
        <v>62</v>
      </c>
      <c r="E123" s="52" t="s">
        <v>97</v>
      </c>
      <c r="F123" s="52" t="s">
        <v>81</v>
      </c>
      <c r="G123" s="68" t="s">
        <v>351</v>
      </c>
      <c r="H123" s="68"/>
      <c r="I123" s="478">
        <f t="shared" si="0"/>
        <v>10</v>
      </c>
      <c r="J123" s="61"/>
      <c r="K123" s="43"/>
    </row>
    <row r="124" spans="1:11" ht="15.75">
      <c r="A124" s="53" t="s">
        <v>368</v>
      </c>
      <c r="B124" s="52"/>
      <c r="C124" s="68" t="s">
        <v>363</v>
      </c>
      <c r="D124" s="68" t="s">
        <v>62</v>
      </c>
      <c r="E124" s="52" t="s">
        <v>97</v>
      </c>
      <c r="F124" s="52" t="s">
        <v>81</v>
      </c>
      <c r="G124" s="68" t="s">
        <v>367</v>
      </c>
      <c r="H124" s="68"/>
      <c r="I124" s="478">
        <f t="shared" si="0"/>
        <v>10</v>
      </c>
      <c r="J124" s="61"/>
      <c r="K124" s="43"/>
    </row>
    <row r="125" spans="1:11" ht="26.25">
      <c r="A125" s="139" t="s">
        <v>87</v>
      </c>
      <c r="B125" s="52"/>
      <c r="C125" s="68" t="s">
        <v>363</v>
      </c>
      <c r="D125" s="68" t="s">
        <v>62</v>
      </c>
      <c r="E125" s="52" t="s">
        <v>97</v>
      </c>
      <c r="F125" s="52" t="s">
        <v>81</v>
      </c>
      <c r="G125" s="68" t="s">
        <v>367</v>
      </c>
      <c r="H125" s="68" t="s">
        <v>90</v>
      </c>
      <c r="I125" s="478">
        <f>'Прил. 4'!I126</f>
        <v>10</v>
      </c>
      <c r="J125" s="61"/>
      <c r="K125" s="43"/>
    </row>
    <row r="126" spans="1:10" s="42" customFormat="1" ht="15.75">
      <c r="A126" s="248" t="s">
        <v>71</v>
      </c>
      <c r="B126" s="51"/>
      <c r="C126" s="72" t="s">
        <v>72</v>
      </c>
      <c r="D126" s="72"/>
      <c r="E126" s="72"/>
      <c r="F126" s="72"/>
      <c r="G126" s="72"/>
      <c r="H126" s="72"/>
      <c r="I126" s="483">
        <f aca="true" t="shared" si="1" ref="I126:I131">I127</f>
        <v>54.7</v>
      </c>
      <c r="J126" s="73"/>
    </row>
    <row r="127" spans="1:10" s="42" customFormat="1" ht="12.75" customHeight="1">
      <c r="A127" s="248" t="s">
        <v>73</v>
      </c>
      <c r="B127" s="51"/>
      <c r="C127" s="72" t="s">
        <v>72</v>
      </c>
      <c r="D127" s="72" t="s">
        <v>53</v>
      </c>
      <c r="E127" s="72"/>
      <c r="F127" s="72"/>
      <c r="G127" s="72"/>
      <c r="H127" s="72"/>
      <c r="I127" s="483">
        <f t="shared" si="1"/>
        <v>54.7</v>
      </c>
      <c r="J127" s="73"/>
    </row>
    <row r="128" spans="1:10" s="42" customFormat="1" ht="25.5">
      <c r="A128" s="231" t="s">
        <v>93</v>
      </c>
      <c r="B128" s="51" t="s">
        <v>58</v>
      </c>
      <c r="C128" s="67" t="s">
        <v>72</v>
      </c>
      <c r="D128" s="67" t="s">
        <v>53</v>
      </c>
      <c r="E128" s="67" t="s">
        <v>97</v>
      </c>
      <c r="F128" s="67" t="s">
        <v>80</v>
      </c>
      <c r="G128" s="74"/>
      <c r="H128" s="67"/>
      <c r="I128" s="483">
        <f t="shared" si="1"/>
        <v>54.7</v>
      </c>
      <c r="J128" s="73"/>
    </row>
    <row r="129" spans="1:10" s="42" customFormat="1" ht="25.5">
      <c r="A129" s="232" t="s">
        <v>94</v>
      </c>
      <c r="B129" s="51" t="s">
        <v>58</v>
      </c>
      <c r="C129" s="67" t="s">
        <v>72</v>
      </c>
      <c r="D129" s="67" t="s">
        <v>53</v>
      </c>
      <c r="E129" s="67" t="s">
        <v>97</v>
      </c>
      <c r="F129" s="67" t="s">
        <v>81</v>
      </c>
      <c r="G129" s="74"/>
      <c r="H129" s="67"/>
      <c r="I129" s="483">
        <f t="shared" si="1"/>
        <v>54.7</v>
      </c>
      <c r="J129" s="73"/>
    </row>
    <row r="130" spans="1:10" s="42" customFormat="1" ht="25.5" customHeight="1">
      <c r="A130" s="230" t="s">
        <v>109</v>
      </c>
      <c r="B130" s="51" t="s">
        <v>58</v>
      </c>
      <c r="C130" s="67" t="s">
        <v>72</v>
      </c>
      <c r="D130" s="67" t="s">
        <v>53</v>
      </c>
      <c r="E130" s="67" t="s">
        <v>97</v>
      </c>
      <c r="F130" s="67" t="s">
        <v>81</v>
      </c>
      <c r="G130" s="217">
        <v>300</v>
      </c>
      <c r="H130" s="67"/>
      <c r="I130" s="483">
        <f t="shared" si="1"/>
        <v>54.7</v>
      </c>
      <c r="J130" s="73"/>
    </row>
    <row r="131" spans="1:10" s="42" customFormat="1" ht="15.75">
      <c r="A131" s="230" t="s">
        <v>110</v>
      </c>
      <c r="B131" s="51" t="s">
        <v>58</v>
      </c>
      <c r="C131" s="70" t="s">
        <v>72</v>
      </c>
      <c r="D131" s="70" t="s">
        <v>53</v>
      </c>
      <c r="E131" s="70" t="s">
        <v>97</v>
      </c>
      <c r="F131" s="70" t="s">
        <v>81</v>
      </c>
      <c r="G131" s="213">
        <v>301</v>
      </c>
      <c r="H131" s="70"/>
      <c r="I131" s="483">
        <f t="shared" si="1"/>
        <v>54.7</v>
      </c>
      <c r="J131" s="73"/>
    </row>
    <row r="132" spans="1:9" ht="26.25">
      <c r="A132" s="249" t="s">
        <v>111</v>
      </c>
      <c r="B132" s="52" t="s">
        <v>58</v>
      </c>
      <c r="C132" s="68" t="s">
        <v>72</v>
      </c>
      <c r="D132" s="68" t="s">
        <v>53</v>
      </c>
      <c r="E132" s="68" t="s">
        <v>97</v>
      </c>
      <c r="F132" s="68" t="s">
        <v>81</v>
      </c>
      <c r="G132" s="215">
        <v>301</v>
      </c>
      <c r="H132" s="68" t="s">
        <v>370</v>
      </c>
      <c r="I132" s="484">
        <f>'Прил. 4'!I133</f>
        <v>54.7</v>
      </c>
    </row>
    <row r="133" spans="1:9" ht="12.75" customHeight="1" hidden="1">
      <c r="A133" s="233" t="s">
        <v>77</v>
      </c>
      <c r="B133" s="51"/>
      <c r="C133" s="67" t="s">
        <v>72</v>
      </c>
      <c r="D133" s="67" t="s">
        <v>68</v>
      </c>
      <c r="E133" s="67"/>
      <c r="F133" s="67"/>
      <c r="G133" s="74"/>
      <c r="H133" s="67"/>
      <c r="I133" s="485">
        <f>I141+I134</f>
        <v>208</v>
      </c>
    </row>
    <row r="134" spans="1:9" ht="12.75" customHeight="1" hidden="1">
      <c r="A134" s="247" t="s">
        <v>78</v>
      </c>
      <c r="B134" s="51" t="s">
        <v>58</v>
      </c>
      <c r="C134" s="67" t="s">
        <v>72</v>
      </c>
      <c r="D134" s="67" t="s">
        <v>68</v>
      </c>
      <c r="E134" s="67"/>
      <c r="F134" s="67"/>
      <c r="G134" s="74">
        <v>5058600</v>
      </c>
      <c r="H134" s="67"/>
      <c r="I134" s="485">
        <f>I135</f>
        <v>0</v>
      </c>
    </row>
    <row r="135" spans="1:9" ht="12.75" customHeight="1" hidden="1">
      <c r="A135" s="250" t="s">
        <v>74</v>
      </c>
      <c r="B135" s="52" t="s">
        <v>58</v>
      </c>
      <c r="C135" s="68" t="s">
        <v>72</v>
      </c>
      <c r="D135" s="68" t="s">
        <v>68</v>
      </c>
      <c r="E135" s="68"/>
      <c r="F135" s="68"/>
      <c r="G135" s="75">
        <v>5058600</v>
      </c>
      <c r="H135" s="68" t="s">
        <v>75</v>
      </c>
      <c r="I135" s="486">
        <f>I136</f>
        <v>0</v>
      </c>
    </row>
    <row r="136" spans="1:9" ht="12.75" customHeight="1" hidden="1">
      <c r="A136" s="250" t="s">
        <v>76</v>
      </c>
      <c r="B136" s="52" t="s">
        <v>58</v>
      </c>
      <c r="C136" s="68" t="s">
        <v>72</v>
      </c>
      <c r="D136" s="68" t="s">
        <v>68</v>
      </c>
      <c r="E136" s="68"/>
      <c r="F136" s="68"/>
      <c r="G136" s="75">
        <v>5058600</v>
      </c>
      <c r="H136" s="68" t="s">
        <v>75</v>
      </c>
      <c r="I136" s="486">
        <f>I137</f>
        <v>0</v>
      </c>
    </row>
    <row r="137" spans="1:9" ht="12.75" customHeight="1" hidden="1">
      <c r="A137" s="251" t="s">
        <v>79</v>
      </c>
      <c r="B137" s="52" t="s">
        <v>58</v>
      </c>
      <c r="C137" s="68" t="s">
        <v>72</v>
      </c>
      <c r="D137" s="68" t="s">
        <v>68</v>
      </c>
      <c r="E137" s="68"/>
      <c r="F137" s="68"/>
      <c r="G137" s="75">
        <v>5058600</v>
      </c>
      <c r="H137" s="68" t="s">
        <v>75</v>
      </c>
      <c r="I137" s="486"/>
    </row>
    <row r="138" spans="1:9" ht="12.75" customHeight="1">
      <c r="A138" s="254" t="s">
        <v>0</v>
      </c>
      <c r="B138" s="255">
        <v>901</v>
      </c>
      <c r="C138" s="255" t="s">
        <v>5</v>
      </c>
      <c r="D138" s="256"/>
      <c r="E138" s="256"/>
      <c r="F138" s="256"/>
      <c r="G138" s="256"/>
      <c r="H138" s="256"/>
      <c r="I138" s="487">
        <f aca="true" t="shared" si="2" ref="I138:I143">I139</f>
        <v>208</v>
      </c>
    </row>
    <row r="139" spans="1:9" ht="12.75" customHeight="1">
      <c r="A139" s="257" t="s">
        <v>336</v>
      </c>
      <c r="B139" s="258">
        <v>901</v>
      </c>
      <c r="C139" s="259" t="s">
        <v>5</v>
      </c>
      <c r="D139" s="259" t="s">
        <v>53</v>
      </c>
      <c r="E139" s="259"/>
      <c r="F139" s="259"/>
      <c r="G139" s="259"/>
      <c r="H139" s="259"/>
      <c r="I139" s="488">
        <f t="shared" si="2"/>
        <v>208</v>
      </c>
    </row>
    <row r="140" spans="1:9" ht="27.75" customHeight="1">
      <c r="A140" s="253" t="s">
        <v>93</v>
      </c>
      <c r="B140" s="260" t="s">
        <v>1</v>
      </c>
      <c r="C140" s="260" t="s">
        <v>5</v>
      </c>
      <c r="D140" s="260" t="s">
        <v>53</v>
      </c>
      <c r="E140" s="260" t="s">
        <v>97</v>
      </c>
      <c r="F140" s="260" t="s">
        <v>80</v>
      </c>
      <c r="G140" s="260"/>
      <c r="H140" s="260"/>
      <c r="I140" s="488">
        <f t="shared" si="2"/>
        <v>208</v>
      </c>
    </row>
    <row r="141" spans="1:9" ht="30.75" customHeight="1">
      <c r="A141" s="252" t="s">
        <v>94</v>
      </c>
      <c r="B141" s="261">
        <v>901</v>
      </c>
      <c r="C141" s="261" t="s">
        <v>5</v>
      </c>
      <c r="D141" s="261" t="s">
        <v>53</v>
      </c>
      <c r="E141" s="261" t="s">
        <v>97</v>
      </c>
      <c r="F141" s="261" t="s">
        <v>81</v>
      </c>
      <c r="G141" s="261"/>
      <c r="H141" s="261"/>
      <c r="I141" s="488">
        <f t="shared" si="2"/>
        <v>208</v>
      </c>
    </row>
    <row r="142" spans="1:9" ht="14.25" customHeight="1">
      <c r="A142" s="253" t="s">
        <v>334</v>
      </c>
      <c r="B142" s="261" t="s">
        <v>4</v>
      </c>
      <c r="C142" s="260" t="s">
        <v>5</v>
      </c>
      <c r="D142" s="260" t="s">
        <v>53</v>
      </c>
      <c r="E142" s="260" t="s">
        <v>97</v>
      </c>
      <c r="F142" s="260" t="s">
        <v>81</v>
      </c>
      <c r="G142" s="260" t="s">
        <v>333</v>
      </c>
      <c r="H142" s="260"/>
      <c r="I142" s="489">
        <f t="shared" si="2"/>
        <v>208</v>
      </c>
    </row>
    <row r="143" spans="1:9" ht="12.75" customHeight="1">
      <c r="A143" s="262" t="s">
        <v>337</v>
      </c>
      <c r="B143" s="261">
        <v>901</v>
      </c>
      <c r="C143" s="260" t="s">
        <v>5</v>
      </c>
      <c r="D143" s="260" t="s">
        <v>53</v>
      </c>
      <c r="E143" s="260" t="s">
        <v>97</v>
      </c>
      <c r="F143" s="260" t="s">
        <v>81</v>
      </c>
      <c r="G143" s="260" t="s">
        <v>354</v>
      </c>
      <c r="H143" s="260" t="s">
        <v>6</v>
      </c>
      <c r="I143" s="489">
        <f t="shared" si="2"/>
        <v>208</v>
      </c>
    </row>
    <row r="144" spans="1:9" ht="12.75" customHeight="1">
      <c r="A144" s="263" t="s">
        <v>338</v>
      </c>
      <c r="B144" s="260">
        <v>901</v>
      </c>
      <c r="C144" s="260" t="s">
        <v>5</v>
      </c>
      <c r="D144" s="260" t="s">
        <v>53</v>
      </c>
      <c r="E144" s="260" t="s">
        <v>97</v>
      </c>
      <c r="F144" s="260" t="s">
        <v>81</v>
      </c>
      <c r="G144" s="260" t="s">
        <v>354</v>
      </c>
      <c r="H144" s="260">
        <v>730</v>
      </c>
      <c r="I144" s="489">
        <f>'Прил. 4'!I145</f>
        <v>208</v>
      </c>
    </row>
    <row r="145" ht="12.75" customHeight="1"/>
    <row r="146" ht="12.75" customHeight="1"/>
    <row r="147" ht="12.75" customHeight="1"/>
    <row r="148" ht="12.75" customHeight="1"/>
    <row r="149" ht="12.75" customHeight="1"/>
  </sheetData>
  <sheetProtection formatCells="0" formatColumns="0" formatRows="0" insertColumns="0" insertRows="0"/>
  <mergeCells count="7">
    <mergeCell ref="E9:G9"/>
    <mergeCell ref="A1:I1"/>
    <mergeCell ref="A2:I2"/>
    <mergeCell ref="A3:I3"/>
    <mergeCell ref="A4:I4"/>
    <mergeCell ref="A5:I5"/>
    <mergeCell ref="A7:I7"/>
  </mergeCells>
  <conditionalFormatting sqref="A102 A128:A129 A104:A116 A140:A141 A92:A100 A118:A125 Q40:X40 AK40:AR40 BE40:BL40 BY40:CF40 CS40:CZ40 DM40:DT40 EG40:EN40 FA40:FH40 FU40:GB40 GO40:GV40 HI40:HP40 B22:H34 A18 B18:H20 A22:A33 A29:G29 A35:H44 B49:G49 C46:H125 B45:B137 A47:A63 A65:A86">
    <cfRule type="expression" priority="999" dxfId="1336" stopIfTrue="1">
      <formula>NA()</formula>
    </cfRule>
    <cfRule type="expression" priority="1000" dxfId="1337" stopIfTrue="1">
      <formula>"#REF!&lt;&gt;"""""</formula>
    </cfRule>
    <cfRule type="expression" priority="1001" dxfId="1338" stopIfTrue="1">
      <formula>NA()</formula>
    </cfRule>
  </conditionalFormatting>
  <conditionalFormatting sqref="A112 C112:I112 A114 A102 A125 A105:A107 A128:A129 A140:A142 A119 A121:A123 A82:A83 A76 A73 A29 A59:A61 C57:I57 A57 C45:I45 F31:F33 A31 B18:B19 H11:I17 A21:I21 A10:G17 A19:A22 A40:A42 A45:A50 F73:F75 F77:F81">
    <cfRule type="expression" priority="997" dxfId="1336" stopIfTrue="1">
      <formula>NA()</formula>
    </cfRule>
    <cfRule type="expression" priority="998" dxfId="1337" stopIfTrue="1">
      <formula>NA()</formula>
    </cfRule>
  </conditionalFormatting>
  <conditionalFormatting sqref="G17 A12 A15:A17 A40:A42 A109 A114:A115 H13:H17 G13:G15 G21:H21 A105:A107 A128:A132 A21:A38 A47:A56 A59:A61 A92:A95 A77:A86 A63 A65:A75">
    <cfRule type="expression" priority="994" dxfId="1336" stopIfTrue="1">
      <formula>$G12=""</formula>
    </cfRule>
    <cfRule type="expression" priority="995" dxfId="1337" stopIfTrue="1">
      <formula>#REF!&lt;&gt;""</formula>
    </cfRule>
    <cfRule type="expression" priority="996" dxfId="1338" stopIfTrue="1">
      <formula>AND($H12="",$G12&lt;&gt;"")</formula>
    </cfRule>
  </conditionalFormatting>
  <conditionalFormatting sqref="A13">
    <cfRule type="expression" priority="869" dxfId="1336" stopIfTrue="1">
      <formula>$G13=""</formula>
    </cfRule>
    <cfRule type="expression" priority="870" dxfId="1337" stopIfTrue="1">
      <formula>#REF!&lt;&gt;""</formula>
    </cfRule>
    <cfRule type="expression" priority="871" dxfId="1338" stopIfTrue="1">
      <formula>AND($H13="",$G13&lt;&gt;"")</formula>
    </cfRule>
  </conditionalFormatting>
  <conditionalFormatting sqref="A14">
    <cfRule type="expression" priority="864" dxfId="1336" stopIfTrue="1">
      <formula>$G14=""</formula>
    </cfRule>
    <cfRule type="expression" priority="865" dxfId="1337" stopIfTrue="1">
      <formula>#REF!&lt;&gt;""</formula>
    </cfRule>
    <cfRule type="expression" priority="866" dxfId="1338" stopIfTrue="1">
      <formula>AND($H14="",$G14&lt;&gt;"")</formula>
    </cfRule>
  </conditionalFormatting>
  <conditionalFormatting sqref="A15">
    <cfRule type="expression" priority="859" dxfId="1336" stopIfTrue="1">
      <formula>$G15=""</formula>
    </cfRule>
    <cfRule type="expression" priority="860" dxfId="1337" stopIfTrue="1">
      <formula>#REF!&lt;&gt;""</formula>
    </cfRule>
    <cfRule type="expression" priority="861" dxfId="1338" stopIfTrue="1">
      <formula>AND($H15="",$G15&lt;&gt;"")</formula>
    </cfRule>
  </conditionalFormatting>
  <conditionalFormatting sqref="A16">
    <cfRule type="expression" priority="854" dxfId="1336" stopIfTrue="1">
      <formula>$G16=""</formula>
    </cfRule>
    <cfRule type="expression" priority="855" dxfId="1337" stopIfTrue="1">
      <formula>#REF!&lt;&gt;""</formula>
    </cfRule>
    <cfRule type="expression" priority="856" dxfId="1338" stopIfTrue="1">
      <formula>AND($H16="",$G16&lt;&gt;"")</formula>
    </cfRule>
  </conditionalFormatting>
  <conditionalFormatting sqref="A19">
    <cfRule type="expression" priority="849" dxfId="1336" stopIfTrue="1">
      <formula>$G19=""</formula>
    </cfRule>
    <cfRule type="expression" priority="850" dxfId="1337" stopIfTrue="1">
      <formula>#REF!&lt;&gt;""</formula>
    </cfRule>
    <cfRule type="expression" priority="851" dxfId="1338" stopIfTrue="1">
      <formula>AND($H19="",$G19&lt;&gt;"")</formula>
    </cfRule>
  </conditionalFormatting>
  <conditionalFormatting sqref="A20">
    <cfRule type="expression" priority="844" dxfId="1336" stopIfTrue="1">
      <formula>$G20=""</formula>
    </cfRule>
    <cfRule type="expression" priority="845" dxfId="1337" stopIfTrue="1">
      <formula>#REF!&lt;&gt;""</formula>
    </cfRule>
    <cfRule type="expression" priority="846" dxfId="1338" stopIfTrue="1">
      <formula>AND($H20="",$G20&lt;&gt;"")</formula>
    </cfRule>
  </conditionalFormatting>
  <conditionalFormatting sqref="A105:A106">
    <cfRule type="expression" priority="727" dxfId="1336" stopIfTrue="1">
      <formula>$G105=""</formula>
    </cfRule>
    <cfRule type="expression" priority="728" dxfId="1337" stopIfTrue="1">
      <formula>#REF!&lt;&gt;""</formula>
    </cfRule>
    <cfRule type="expression" priority="729" dxfId="1338" stopIfTrue="1">
      <formula>AND($H105="",$G105&lt;&gt;"")</formula>
    </cfRule>
  </conditionalFormatting>
  <conditionalFormatting sqref="A21">
    <cfRule type="expression" priority="839" dxfId="1336" stopIfTrue="1">
      <formula>$G21=""</formula>
    </cfRule>
    <cfRule type="expression" priority="840" dxfId="1337" stopIfTrue="1">
      <formula>#REF!&lt;&gt;""</formula>
    </cfRule>
    <cfRule type="expression" priority="841" dxfId="1338" stopIfTrue="1">
      <formula>AND($H21="",$G21&lt;&gt;"")</formula>
    </cfRule>
  </conditionalFormatting>
  <conditionalFormatting sqref="A22">
    <cfRule type="expression" priority="832" dxfId="1336" stopIfTrue="1">
      <formula>$G22=""</formula>
    </cfRule>
    <cfRule type="expression" priority="833" dxfId="1337" stopIfTrue="1">
      <formula>#REF!&lt;&gt;""</formula>
    </cfRule>
    <cfRule type="expression" priority="834" dxfId="1338" stopIfTrue="1">
      <formula>AND($H22="",$G22&lt;&gt;"")</formula>
    </cfRule>
  </conditionalFormatting>
  <conditionalFormatting sqref="A29">
    <cfRule type="expression" priority="825" dxfId="1336" stopIfTrue="1">
      <formula>$G29=""</formula>
    </cfRule>
    <cfRule type="expression" priority="826" dxfId="1337" stopIfTrue="1">
      <formula>#REF!&lt;&gt;""</formula>
    </cfRule>
    <cfRule type="expression" priority="827" dxfId="1338" stopIfTrue="1">
      <formula>AND($H29="",$G29&lt;&gt;"")</formula>
    </cfRule>
  </conditionalFormatting>
  <conditionalFormatting sqref="A40">
    <cfRule type="expression" priority="818" dxfId="1336" stopIfTrue="1">
      <formula>$G40=""</formula>
    </cfRule>
    <cfRule type="expression" priority="819" dxfId="1337" stopIfTrue="1">
      <formula>#REF!&lt;&gt;""</formula>
    </cfRule>
    <cfRule type="expression" priority="820" dxfId="1338" stopIfTrue="1">
      <formula>AND($H40="",$G40&lt;&gt;"")</formula>
    </cfRule>
  </conditionalFormatting>
  <conditionalFormatting sqref="A40">
    <cfRule type="expression" priority="811" dxfId="1336" stopIfTrue="1">
      <formula>$G40=""</formula>
    </cfRule>
    <cfRule type="expression" priority="812" dxfId="1337" stopIfTrue="1">
      <formula>#REF!&lt;&gt;""</formula>
    </cfRule>
    <cfRule type="expression" priority="813" dxfId="1338" stopIfTrue="1">
      <formula>AND($H40="",$G40&lt;&gt;"")</formula>
    </cfRule>
  </conditionalFormatting>
  <conditionalFormatting sqref="A41:A42">
    <cfRule type="expression" priority="804" dxfId="1336" stopIfTrue="1">
      <formula>$G41=""</formula>
    </cfRule>
    <cfRule type="expression" priority="805" dxfId="1337" stopIfTrue="1">
      <formula>#REF!&lt;&gt;""</formula>
    </cfRule>
    <cfRule type="expression" priority="806" dxfId="1338" stopIfTrue="1">
      <formula>AND($H41="",$G41&lt;&gt;"")</formula>
    </cfRule>
  </conditionalFormatting>
  <conditionalFormatting sqref="A47">
    <cfRule type="expression" priority="797" dxfId="1336" stopIfTrue="1">
      <formula>$G47=""</formula>
    </cfRule>
    <cfRule type="expression" priority="798" dxfId="1337" stopIfTrue="1">
      <formula>#REF!&lt;&gt;""</formula>
    </cfRule>
    <cfRule type="expression" priority="799" dxfId="1338" stopIfTrue="1">
      <formula>AND($H47="",$G47&lt;&gt;"")</formula>
    </cfRule>
  </conditionalFormatting>
  <conditionalFormatting sqref="A47">
    <cfRule type="expression" priority="790" dxfId="1336" stopIfTrue="1">
      <formula>$G47=""</formula>
    </cfRule>
    <cfRule type="expression" priority="791" dxfId="1337" stopIfTrue="1">
      <formula>#REF!&lt;&gt;""</formula>
    </cfRule>
    <cfRule type="expression" priority="792" dxfId="1338" stopIfTrue="1">
      <formula>AND($H47="",$G47&lt;&gt;"")</formula>
    </cfRule>
  </conditionalFormatting>
  <conditionalFormatting sqref="A48:A49">
    <cfRule type="expression" priority="783" dxfId="1336" stopIfTrue="1">
      <formula>$G48=""</formula>
    </cfRule>
    <cfRule type="expression" priority="784" dxfId="1337" stopIfTrue="1">
      <formula>#REF!&lt;&gt;""</formula>
    </cfRule>
    <cfRule type="expression" priority="785" dxfId="1338" stopIfTrue="1">
      <formula>AND($H48="",$G48&lt;&gt;"")</formula>
    </cfRule>
  </conditionalFormatting>
  <conditionalFormatting sqref="A59">
    <cfRule type="expression" priority="776" dxfId="1336" stopIfTrue="1">
      <formula>$G59=""</formula>
    </cfRule>
    <cfRule type="expression" priority="777" dxfId="1337" stopIfTrue="1">
      <formula>#REF!&lt;&gt;""</formula>
    </cfRule>
    <cfRule type="expression" priority="778" dxfId="1338" stopIfTrue="1">
      <formula>AND($H59="",$G59&lt;&gt;"")</formula>
    </cfRule>
  </conditionalFormatting>
  <conditionalFormatting sqref="A59">
    <cfRule type="expression" priority="769" dxfId="1336" stopIfTrue="1">
      <formula>$G59=""</formula>
    </cfRule>
    <cfRule type="expression" priority="770" dxfId="1337" stopIfTrue="1">
      <formula>#REF!&lt;&gt;""</formula>
    </cfRule>
    <cfRule type="expression" priority="771" dxfId="1338" stopIfTrue="1">
      <formula>AND($H59="",$G59&lt;&gt;"")</formula>
    </cfRule>
  </conditionalFormatting>
  <conditionalFormatting sqref="A60:A61">
    <cfRule type="expression" priority="762" dxfId="1336" stopIfTrue="1">
      <formula>$G60=""</formula>
    </cfRule>
    <cfRule type="expression" priority="763" dxfId="1337" stopIfTrue="1">
      <formula>#REF!&lt;&gt;""</formula>
    </cfRule>
    <cfRule type="expression" priority="764" dxfId="1338" stopIfTrue="1">
      <formula>AND($H60="",$G60&lt;&gt;"")</formula>
    </cfRule>
  </conditionalFormatting>
  <conditionalFormatting sqref="A105:A106">
    <cfRule type="expression" priority="734" dxfId="1336" stopIfTrue="1">
      <formula>$G105=""</formula>
    </cfRule>
    <cfRule type="expression" priority="735" dxfId="1337" stopIfTrue="1">
      <formula>#REF!&lt;&gt;""</formula>
    </cfRule>
    <cfRule type="expression" priority="736" dxfId="1338" stopIfTrue="1">
      <formula>AND($H105="",$G105&lt;&gt;"")</formula>
    </cfRule>
  </conditionalFormatting>
  <conditionalFormatting sqref="A106">
    <cfRule type="expression" priority="720" dxfId="1336" stopIfTrue="1">
      <formula>$G106=""</formula>
    </cfRule>
    <cfRule type="expression" priority="721" dxfId="1337" stopIfTrue="1">
      <formula>#REF!&lt;&gt;""</formula>
    </cfRule>
    <cfRule type="expression" priority="722" dxfId="1338" stopIfTrue="1">
      <formula>AND($H106="",$G106&lt;&gt;"")</formula>
    </cfRule>
  </conditionalFormatting>
  <conditionalFormatting sqref="A128">
    <cfRule type="expression" priority="717" dxfId="1336" stopIfTrue="1">
      <formula>$G128=""</formula>
    </cfRule>
    <cfRule type="expression" priority="718" dxfId="1337" stopIfTrue="1">
      <formula>#REF!&lt;&gt;""</formula>
    </cfRule>
    <cfRule type="expression" priority="719" dxfId="1338" stopIfTrue="1">
      <formula>AND($H128="",$G128&lt;&gt;"")</formula>
    </cfRule>
  </conditionalFormatting>
  <conditionalFormatting sqref="A128">
    <cfRule type="expression" priority="710" dxfId="1336" stopIfTrue="1">
      <formula>$G128=""</formula>
    </cfRule>
    <cfRule type="expression" priority="711" dxfId="1337" stopIfTrue="1">
      <formula>#REF!&lt;&gt;""</formula>
    </cfRule>
    <cfRule type="expression" priority="712" dxfId="1338" stopIfTrue="1">
      <formula>AND($H128="",$G128&lt;&gt;"")</formula>
    </cfRule>
  </conditionalFormatting>
  <conditionalFormatting sqref="A129">
    <cfRule type="expression" priority="703" dxfId="1336" stopIfTrue="1">
      <formula>$G129=""</formula>
    </cfRule>
    <cfRule type="expression" priority="704" dxfId="1337" stopIfTrue="1">
      <formula>#REF!&lt;&gt;""</formula>
    </cfRule>
    <cfRule type="expression" priority="705" dxfId="1338" stopIfTrue="1">
      <formula>AND($H129="",$G129&lt;&gt;"")</formula>
    </cfRule>
  </conditionalFormatting>
  <conditionalFormatting sqref="A129">
    <cfRule type="expression" priority="696" dxfId="1336" stopIfTrue="1">
      <formula>$G129=""</formula>
    </cfRule>
    <cfRule type="expression" priority="697" dxfId="1337" stopIfTrue="1">
      <formula>#REF!&lt;&gt;""</formula>
    </cfRule>
    <cfRule type="expression" priority="698" dxfId="1338" stopIfTrue="1">
      <formula>AND($H129="",$G129&lt;&gt;"")</formula>
    </cfRule>
  </conditionalFormatting>
  <conditionalFormatting sqref="A129">
    <cfRule type="expression" priority="685" dxfId="1336" stopIfTrue="1">
      <formula>$G129=""</formula>
    </cfRule>
    <cfRule type="expression" priority="686" dxfId="1337" stopIfTrue="1">
      <formula>#REF!&lt;&gt;""</formula>
    </cfRule>
    <cfRule type="expression" priority="687" dxfId="1338" stopIfTrue="1">
      <formula>AND($H129="",$G129&lt;&gt;"")</formula>
    </cfRule>
  </conditionalFormatting>
  <conditionalFormatting sqref="A140">
    <cfRule type="expression" priority="677" dxfId="1336" stopIfTrue="1">
      <formula>$G140=""</formula>
    </cfRule>
    <cfRule type="expression" priority="678" dxfId="1337" stopIfTrue="1">
      <formula>#REF!&lt;&gt;""</formula>
    </cfRule>
    <cfRule type="expression" priority="679" dxfId="1338" stopIfTrue="1">
      <formula>AND($H140="",$G140&lt;&gt;"")</formula>
    </cfRule>
  </conditionalFormatting>
  <conditionalFormatting sqref="A140">
    <cfRule type="expression" priority="674" dxfId="1336" stopIfTrue="1">
      <formula>$G140=""</formula>
    </cfRule>
    <cfRule type="expression" priority="675" dxfId="1337" stopIfTrue="1">
      <formula>#REF!&lt;&gt;""</formula>
    </cfRule>
    <cfRule type="expression" priority="676" dxfId="1338" stopIfTrue="1">
      <formula>AND($H140="",$G140&lt;&gt;"")</formula>
    </cfRule>
  </conditionalFormatting>
  <conditionalFormatting sqref="A140">
    <cfRule type="expression" priority="667" dxfId="1336" stopIfTrue="1">
      <formula>$G140=""</formula>
    </cfRule>
    <cfRule type="expression" priority="668" dxfId="1337" stopIfTrue="1">
      <formula>#REF!&lt;&gt;""</formula>
    </cfRule>
    <cfRule type="expression" priority="669" dxfId="1338" stopIfTrue="1">
      <formula>AND($H140="",$G140&lt;&gt;"")</formula>
    </cfRule>
  </conditionalFormatting>
  <conditionalFormatting sqref="A141">
    <cfRule type="expression" priority="655" dxfId="1336" stopIfTrue="1">
      <formula>$G141=""</formula>
    </cfRule>
    <cfRule type="expression" priority="656" dxfId="1337" stopIfTrue="1">
      <formula>#REF!&lt;&gt;""</formula>
    </cfRule>
    <cfRule type="expression" priority="657" dxfId="1338" stopIfTrue="1">
      <formula>AND($H141="",$G141&lt;&gt;"")</formula>
    </cfRule>
  </conditionalFormatting>
  <conditionalFormatting sqref="A141">
    <cfRule type="expression" priority="652" dxfId="1336" stopIfTrue="1">
      <formula>$G141=""</formula>
    </cfRule>
    <cfRule type="expression" priority="653" dxfId="1337" stopIfTrue="1">
      <formula>#REF!&lt;&gt;""</formula>
    </cfRule>
    <cfRule type="expression" priority="654" dxfId="1338" stopIfTrue="1">
      <formula>AND($H141="",$G141&lt;&gt;"")</formula>
    </cfRule>
  </conditionalFormatting>
  <conditionalFormatting sqref="A141">
    <cfRule type="expression" priority="645" dxfId="1336" stopIfTrue="1">
      <formula>$G141=""</formula>
    </cfRule>
    <cfRule type="expression" priority="646" dxfId="1337" stopIfTrue="1">
      <formula>#REF!&lt;&gt;""</formula>
    </cfRule>
    <cfRule type="expression" priority="647" dxfId="1338" stopIfTrue="1">
      <formula>AND($H141="",$G141&lt;&gt;"")</formula>
    </cfRule>
  </conditionalFormatting>
  <conditionalFormatting sqref="A141">
    <cfRule type="expression" priority="634" dxfId="1336" stopIfTrue="1">
      <formula>$G141=""</formula>
    </cfRule>
    <cfRule type="expression" priority="635" dxfId="1337" stopIfTrue="1">
      <formula>#REF!&lt;&gt;""</formula>
    </cfRule>
    <cfRule type="expression" priority="636" dxfId="1338" stopIfTrue="1">
      <formula>AND($H141="",$G141&lt;&gt;"")</formula>
    </cfRule>
  </conditionalFormatting>
  <conditionalFormatting sqref="A29">
    <cfRule type="expression" priority="580" dxfId="1336" stopIfTrue="1">
      <formula>$G29=""</formula>
    </cfRule>
    <cfRule type="expression" priority="581" dxfId="1337" stopIfTrue="1">
      <formula>#REF!&lt;&gt;""</formula>
    </cfRule>
    <cfRule type="expression" priority="582" dxfId="1338" stopIfTrue="1">
      <formula>AND($H29="",$G29&lt;&gt;"")</formula>
    </cfRule>
  </conditionalFormatting>
  <conditionalFormatting sqref="A36">
    <cfRule type="expression" priority="574" dxfId="1336" stopIfTrue="1">
      <formula>$G36=""</formula>
    </cfRule>
    <cfRule type="expression" priority="575" dxfId="1337" stopIfTrue="1">
      <formula>#REF!&lt;&gt;""</formula>
    </cfRule>
    <cfRule type="expression" priority="576" dxfId="1338" stopIfTrue="1">
      <formula>AND($H36="",$G36&lt;&gt;"")</formula>
    </cfRule>
  </conditionalFormatting>
  <conditionalFormatting sqref="A37">
    <cfRule type="expression" priority="568" dxfId="1336" stopIfTrue="1">
      <formula>$G37=""</formula>
    </cfRule>
    <cfRule type="expression" priority="569" dxfId="1337" stopIfTrue="1">
      <formula>#REF!&lt;&gt;""</formula>
    </cfRule>
    <cfRule type="expression" priority="570" dxfId="1338" stopIfTrue="1">
      <formula>AND($H37="",$G37&lt;&gt;"")</formula>
    </cfRule>
  </conditionalFormatting>
  <conditionalFormatting sqref="A38">
    <cfRule type="expression" priority="562" dxfId="1336" stopIfTrue="1">
      <formula>$G38=""</formula>
    </cfRule>
    <cfRule type="expression" priority="563" dxfId="1337" stopIfTrue="1">
      <formula>#REF!&lt;&gt;""</formula>
    </cfRule>
    <cfRule type="expression" priority="564" dxfId="1338" stopIfTrue="1">
      <formula>AND($H38="",$G38&lt;&gt;"")</formula>
    </cfRule>
  </conditionalFormatting>
  <conditionalFormatting sqref="A42">
    <cfRule type="expression" priority="556" dxfId="1336" stopIfTrue="1">
      <formula>$G42=""</formula>
    </cfRule>
    <cfRule type="expression" priority="557" dxfId="1337" stopIfTrue="1">
      <formula>#REF!&lt;&gt;""</formula>
    </cfRule>
    <cfRule type="expression" priority="558" dxfId="1338" stopIfTrue="1">
      <formula>AND($H42="",$G42&lt;&gt;"")</formula>
    </cfRule>
  </conditionalFormatting>
  <conditionalFormatting sqref="A49">
    <cfRule type="expression" priority="550" dxfId="1336" stopIfTrue="1">
      <formula>$G49=""</formula>
    </cfRule>
    <cfRule type="expression" priority="551" dxfId="1337" stopIfTrue="1">
      <formula>#REF!&lt;&gt;""</formula>
    </cfRule>
    <cfRule type="expression" priority="552" dxfId="1338" stopIfTrue="1">
      <formula>AND($H49="",$G49&lt;&gt;"")</formula>
    </cfRule>
  </conditionalFormatting>
  <conditionalFormatting sqref="A61">
    <cfRule type="expression" priority="545" dxfId="1336" stopIfTrue="1">
      <formula>$G61=""</formula>
    </cfRule>
    <cfRule type="expression" priority="546" dxfId="1337" stopIfTrue="1">
      <formula>#REF!&lt;&gt;""</formula>
    </cfRule>
    <cfRule type="expression" priority="547" dxfId="1338" stopIfTrue="1">
      <formula>AND($H61="",$G61&lt;&gt;"")</formula>
    </cfRule>
  </conditionalFormatting>
  <conditionalFormatting sqref="A61">
    <cfRule type="expression" priority="542" dxfId="1336" stopIfTrue="1">
      <formula>$G61=""</formula>
    </cfRule>
    <cfRule type="expression" priority="543" dxfId="1337" stopIfTrue="1">
      <formula>#REF!&lt;&gt;""</formula>
    </cfRule>
    <cfRule type="expression" priority="544" dxfId="1338" stopIfTrue="1">
      <formula>AND($H61="",$G61&lt;&gt;"")</formula>
    </cfRule>
  </conditionalFormatting>
  <conditionalFormatting sqref="A142">
    <cfRule type="expression" priority="525" dxfId="1336" stopIfTrue="1">
      <formula>$G142=""</formula>
    </cfRule>
    <cfRule type="expression" priority="526" dxfId="1337" stopIfTrue="1">
      <formula>#REF!&lt;&gt;""</formula>
    </cfRule>
    <cfRule type="expression" priority="527" dxfId="1338" stopIfTrue="1">
      <formula>AND($H142="",$G142&lt;&gt;"")</formula>
    </cfRule>
  </conditionalFormatting>
  <conditionalFormatting sqref="A142">
    <cfRule type="expression" priority="522" dxfId="1336" stopIfTrue="1">
      <formula>$G142=""</formula>
    </cfRule>
    <cfRule type="expression" priority="523" dxfId="1337" stopIfTrue="1">
      <formula>#REF!&lt;&gt;""</formula>
    </cfRule>
    <cfRule type="expression" priority="524" dxfId="1338" stopIfTrue="1">
      <formula>AND($H142="",$G142&lt;&gt;"")</formula>
    </cfRule>
  </conditionalFormatting>
  <conditionalFormatting sqref="A119 A121">
    <cfRule type="expression" priority="508" dxfId="1336" stopIfTrue="1">
      <formula>$G119=""</formula>
    </cfRule>
    <cfRule type="expression" priority="509" dxfId="1337" stopIfTrue="1">
      <formula>#REF!&lt;&gt;""</formula>
    </cfRule>
    <cfRule type="expression" priority="510" dxfId="1338" stopIfTrue="1">
      <formula>AND($H119="",$G119&lt;&gt;"")</formula>
    </cfRule>
  </conditionalFormatting>
  <conditionalFormatting sqref="A121">
    <cfRule type="expression" priority="498" dxfId="1336" stopIfTrue="1">
      <formula>$G121=""</formula>
    </cfRule>
    <cfRule type="expression" priority="499" dxfId="1337" stopIfTrue="1">
      <formula>#REF!&lt;&gt;""</formula>
    </cfRule>
    <cfRule type="expression" priority="500" dxfId="1338" stopIfTrue="1">
      <formula>AND($H121="",$G121&lt;&gt;"")</formula>
    </cfRule>
  </conditionalFormatting>
  <conditionalFormatting sqref="A121">
    <cfRule type="expression" priority="490" dxfId="1336" stopIfTrue="1">
      <formula>$G121=""</formula>
    </cfRule>
    <cfRule type="expression" priority="491" dxfId="1337" stopIfTrue="1">
      <formula>#REF!&lt;&gt;""</formula>
    </cfRule>
    <cfRule type="expression" priority="492" dxfId="1338" stopIfTrue="1">
      <formula>AND($H121="",$G121&lt;&gt;"")</formula>
    </cfRule>
  </conditionalFormatting>
  <conditionalFormatting sqref="A121">
    <cfRule type="expression" priority="487" dxfId="1336" stopIfTrue="1">
      <formula>$G121=""</formula>
    </cfRule>
    <cfRule type="expression" priority="488" dxfId="1337" stopIfTrue="1">
      <formula>#REF!&lt;&gt;""</formula>
    </cfRule>
    <cfRule type="expression" priority="489" dxfId="1338" stopIfTrue="1">
      <formula>AND($H121="",$G121&lt;&gt;"")</formula>
    </cfRule>
  </conditionalFormatting>
  <conditionalFormatting sqref="A121">
    <cfRule type="expression" priority="480" dxfId="1336" stopIfTrue="1">
      <formula>$G121=""</formula>
    </cfRule>
    <cfRule type="expression" priority="481" dxfId="1337" stopIfTrue="1">
      <formula>#REF!&lt;&gt;""</formula>
    </cfRule>
    <cfRule type="expression" priority="482" dxfId="1338" stopIfTrue="1">
      <formula>AND($H121="",$G121&lt;&gt;"")</formula>
    </cfRule>
  </conditionalFormatting>
  <conditionalFormatting sqref="A122">
    <cfRule type="expression" priority="471" dxfId="1336" stopIfTrue="1">
      <formula>$G122=""</formula>
    </cfRule>
    <cfRule type="expression" priority="472" dxfId="1337" stopIfTrue="1">
      <formula>#REF!&lt;&gt;""</formula>
    </cfRule>
    <cfRule type="expression" priority="473" dxfId="1338" stopIfTrue="1">
      <formula>AND($H122="",$G122&lt;&gt;"")</formula>
    </cfRule>
  </conditionalFormatting>
  <conditionalFormatting sqref="A122">
    <cfRule type="expression" priority="463" dxfId="1336" stopIfTrue="1">
      <formula>$G122=""</formula>
    </cfRule>
    <cfRule type="expression" priority="464" dxfId="1337" stopIfTrue="1">
      <formula>#REF!&lt;&gt;""</formula>
    </cfRule>
    <cfRule type="expression" priority="465" dxfId="1338" stopIfTrue="1">
      <formula>AND($H122="",$G122&lt;&gt;"")</formula>
    </cfRule>
  </conditionalFormatting>
  <conditionalFormatting sqref="A122">
    <cfRule type="expression" priority="455" dxfId="1336" stopIfTrue="1">
      <formula>$G122=""</formula>
    </cfRule>
    <cfRule type="expression" priority="456" dxfId="1337" stopIfTrue="1">
      <formula>#REF!&lt;&gt;""</formula>
    </cfRule>
    <cfRule type="expression" priority="457" dxfId="1338" stopIfTrue="1">
      <formula>AND($H122="",$G122&lt;&gt;"")</formula>
    </cfRule>
  </conditionalFormatting>
  <conditionalFormatting sqref="A122">
    <cfRule type="expression" priority="452" dxfId="1336" stopIfTrue="1">
      <formula>$G122=""</formula>
    </cfRule>
    <cfRule type="expression" priority="453" dxfId="1337" stopIfTrue="1">
      <formula>#REF!&lt;&gt;""</formula>
    </cfRule>
    <cfRule type="expression" priority="454" dxfId="1338" stopIfTrue="1">
      <formula>AND($H122="",$G122&lt;&gt;"")</formula>
    </cfRule>
  </conditionalFormatting>
  <conditionalFormatting sqref="A122">
    <cfRule type="expression" priority="445" dxfId="1336" stopIfTrue="1">
      <formula>$G122=""</formula>
    </cfRule>
    <cfRule type="expression" priority="446" dxfId="1337" stopIfTrue="1">
      <formula>#REF!&lt;&gt;""</formula>
    </cfRule>
    <cfRule type="expression" priority="447" dxfId="1338" stopIfTrue="1">
      <formula>AND($H122="",$G122&lt;&gt;"")</formula>
    </cfRule>
  </conditionalFormatting>
  <conditionalFormatting sqref="A122">
    <cfRule type="expression" priority="433" dxfId="1336" stopIfTrue="1">
      <formula>$G122=""</formula>
    </cfRule>
    <cfRule type="expression" priority="434" dxfId="1337" stopIfTrue="1">
      <formula>#REF!&lt;&gt;""</formula>
    </cfRule>
    <cfRule type="expression" priority="435" dxfId="1338" stopIfTrue="1">
      <formula>AND($H122="",$G122&lt;&gt;"")</formula>
    </cfRule>
  </conditionalFormatting>
  <conditionalFormatting sqref="A122">
    <cfRule type="expression" priority="425" dxfId="1336" stopIfTrue="1">
      <formula>$G122=""</formula>
    </cfRule>
    <cfRule type="expression" priority="426" dxfId="1337" stopIfTrue="1">
      <formula>#REF!&lt;&gt;""</formula>
    </cfRule>
    <cfRule type="expression" priority="427" dxfId="1338" stopIfTrue="1">
      <formula>AND($H122="",$G122&lt;&gt;"")</formula>
    </cfRule>
  </conditionalFormatting>
  <conditionalFormatting sqref="A122">
    <cfRule type="expression" priority="422" dxfId="1336" stopIfTrue="1">
      <formula>$G122=""</formula>
    </cfRule>
    <cfRule type="expression" priority="423" dxfId="1337" stopIfTrue="1">
      <formula>#REF!&lt;&gt;""</formula>
    </cfRule>
    <cfRule type="expression" priority="424" dxfId="1338" stopIfTrue="1">
      <formula>AND($H122="",$G122&lt;&gt;"")</formula>
    </cfRule>
  </conditionalFormatting>
  <conditionalFormatting sqref="A122">
    <cfRule type="expression" priority="415" dxfId="1336" stopIfTrue="1">
      <formula>$G122=""</formula>
    </cfRule>
    <cfRule type="expression" priority="416" dxfId="1337" stopIfTrue="1">
      <formula>#REF!&lt;&gt;""</formula>
    </cfRule>
    <cfRule type="expression" priority="417" dxfId="1338" stopIfTrue="1">
      <formula>AND($H122="",$G122&lt;&gt;"")</formula>
    </cfRule>
  </conditionalFormatting>
  <conditionalFormatting sqref="A122">
    <cfRule type="expression" priority="403" dxfId="1336" stopIfTrue="1">
      <formula>$G122=""</formula>
    </cfRule>
    <cfRule type="expression" priority="404" dxfId="1337" stopIfTrue="1">
      <formula>#REF!&lt;&gt;""</formula>
    </cfRule>
    <cfRule type="expression" priority="405" dxfId="1338" stopIfTrue="1">
      <formula>AND($H122="",$G122&lt;&gt;"")</formula>
    </cfRule>
  </conditionalFormatting>
  <conditionalFormatting sqref="A122">
    <cfRule type="expression" priority="400" dxfId="1336" stopIfTrue="1">
      <formula>$G122=""</formula>
    </cfRule>
    <cfRule type="expression" priority="401" dxfId="1337" stopIfTrue="1">
      <formula>#REF!&lt;&gt;""</formula>
    </cfRule>
    <cfRule type="expression" priority="402" dxfId="1338" stopIfTrue="1">
      <formula>AND($H122="",$G122&lt;&gt;"")</formula>
    </cfRule>
  </conditionalFormatting>
  <conditionalFormatting sqref="A122">
    <cfRule type="expression" priority="393" dxfId="1336" stopIfTrue="1">
      <formula>$G122=""</formula>
    </cfRule>
    <cfRule type="expression" priority="394" dxfId="1337" stopIfTrue="1">
      <formula>#REF!&lt;&gt;""</formula>
    </cfRule>
    <cfRule type="expression" priority="395" dxfId="1338" stopIfTrue="1">
      <formula>AND($H122="",$G122&lt;&gt;"")</formula>
    </cfRule>
  </conditionalFormatting>
  <conditionalFormatting sqref="A122">
    <cfRule type="expression" priority="382" dxfId="1336" stopIfTrue="1">
      <formula>$G122=""</formula>
    </cfRule>
    <cfRule type="expression" priority="383" dxfId="1337" stopIfTrue="1">
      <formula>#REF!&lt;&gt;""</formula>
    </cfRule>
    <cfRule type="expression" priority="384" dxfId="1338" stopIfTrue="1">
      <formula>AND($H122="",$G122&lt;&gt;"")</formula>
    </cfRule>
  </conditionalFormatting>
  <conditionalFormatting sqref="A123">
    <cfRule type="expression" priority="377" dxfId="1336" stopIfTrue="1">
      <formula>$G123=""</formula>
    </cfRule>
    <cfRule type="expression" priority="378" dxfId="1337" stopIfTrue="1">
      <formula>#REF!&lt;&gt;""</formula>
    </cfRule>
    <cfRule type="expression" priority="379" dxfId="1338" stopIfTrue="1">
      <formula>AND($H123="",$G123&lt;&gt;"")</formula>
    </cfRule>
  </conditionalFormatting>
  <conditionalFormatting sqref="A123">
    <cfRule type="expression" priority="374" dxfId="1336" stopIfTrue="1">
      <formula>$G123=""</formula>
    </cfRule>
    <cfRule type="expression" priority="375" dxfId="1337" stopIfTrue="1">
      <formula>#REF!&lt;&gt;""</formula>
    </cfRule>
    <cfRule type="expression" priority="376" dxfId="1338" stopIfTrue="1">
      <formula>AND($H123="",$G123&lt;&gt;"")</formula>
    </cfRule>
  </conditionalFormatting>
  <conditionalFormatting sqref="A123">
    <cfRule type="expression" priority="371" dxfId="1336" stopIfTrue="1">
      <formula>$G123=""</formula>
    </cfRule>
    <cfRule type="expression" priority="372" dxfId="1337" stopIfTrue="1">
      <formula>#REF!&lt;&gt;""</formula>
    </cfRule>
    <cfRule type="expression" priority="373" dxfId="1338" stopIfTrue="1">
      <formula>AND($H123="",$G123&lt;&gt;"")</formula>
    </cfRule>
  </conditionalFormatting>
  <conditionalFormatting sqref="A123">
    <cfRule type="expression" priority="368" dxfId="1336" stopIfTrue="1">
      <formula>$G123=""</formula>
    </cfRule>
    <cfRule type="expression" priority="369" dxfId="1337" stopIfTrue="1">
      <formula>#REF!&lt;&gt;""</formula>
    </cfRule>
    <cfRule type="expression" priority="370" dxfId="1338" stopIfTrue="1">
      <formula>AND($H123="",$G123&lt;&gt;"")</formula>
    </cfRule>
  </conditionalFormatting>
  <conditionalFormatting sqref="A123">
    <cfRule type="expression" priority="365" dxfId="1336" stopIfTrue="1">
      <formula>$G123=""</formula>
    </cfRule>
    <cfRule type="expression" priority="366" dxfId="1337" stopIfTrue="1">
      <formula>#REF!&lt;&gt;""</formula>
    </cfRule>
    <cfRule type="expression" priority="367" dxfId="1338" stopIfTrue="1">
      <formula>AND($H123="",$G123&lt;&gt;"")</formula>
    </cfRule>
  </conditionalFormatting>
  <conditionalFormatting sqref="A123">
    <cfRule type="expression" priority="362" dxfId="1336" stopIfTrue="1">
      <formula>$G123=""</formula>
    </cfRule>
    <cfRule type="expression" priority="363" dxfId="1337" stopIfTrue="1">
      <formula>#REF!&lt;&gt;""</formula>
    </cfRule>
    <cfRule type="expression" priority="364" dxfId="1338" stopIfTrue="1">
      <formula>AND($H123="",$G123&lt;&gt;"")</formula>
    </cfRule>
  </conditionalFormatting>
  <conditionalFormatting sqref="A123">
    <cfRule type="expression" priority="359" dxfId="1336" stopIfTrue="1">
      <formula>$G123=""</formula>
    </cfRule>
    <cfRule type="expression" priority="360" dxfId="1337" stopIfTrue="1">
      <formula>#REF!&lt;&gt;""</formula>
    </cfRule>
    <cfRule type="expression" priority="361" dxfId="1338" stopIfTrue="1">
      <formula>AND($H123="",$G123&lt;&gt;"")</formula>
    </cfRule>
  </conditionalFormatting>
  <conditionalFormatting sqref="A123">
    <cfRule type="expression" priority="356" dxfId="1336" stopIfTrue="1">
      <formula>$G123=""</formula>
    </cfRule>
    <cfRule type="expression" priority="357" dxfId="1337" stopIfTrue="1">
      <formula>#REF!&lt;&gt;""</formula>
    </cfRule>
    <cfRule type="expression" priority="358" dxfId="1338" stopIfTrue="1">
      <formula>AND($H123="",$G123&lt;&gt;"")</formula>
    </cfRule>
  </conditionalFormatting>
  <conditionalFormatting sqref="A125">
    <cfRule type="expression" priority="351" dxfId="1336" stopIfTrue="1">
      <formula>$G125=""</formula>
    </cfRule>
    <cfRule type="expression" priority="352" dxfId="1337" stopIfTrue="1">
      <formula>#REF!&lt;&gt;""</formula>
    </cfRule>
    <cfRule type="expression" priority="353" dxfId="1338" stopIfTrue="1">
      <formula>AND($H125="",$G125&lt;&gt;"")</formula>
    </cfRule>
  </conditionalFormatting>
  <conditionalFormatting sqref="A119 A121">
    <cfRule type="expression" priority="340" dxfId="1336" stopIfTrue="1">
      <formula>$G119=""</formula>
    </cfRule>
    <cfRule type="expression" priority="341" dxfId="1337" stopIfTrue="1">
      <formula>#REF!&lt;&gt;""</formula>
    </cfRule>
    <cfRule type="expression" priority="342" dxfId="1338" stopIfTrue="1">
      <formula>AND($H119="",$G119&lt;&gt;"")</formula>
    </cfRule>
  </conditionalFormatting>
  <conditionalFormatting sqref="A121">
    <cfRule type="expression" priority="330" dxfId="1336" stopIfTrue="1">
      <formula>$G121=""</formula>
    </cfRule>
    <cfRule type="expression" priority="331" dxfId="1337" stopIfTrue="1">
      <formula>#REF!&lt;&gt;""</formula>
    </cfRule>
    <cfRule type="expression" priority="332" dxfId="1338" stopIfTrue="1">
      <formula>AND($H121="",$G121&lt;&gt;"")</formula>
    </cfRule>
  </conditionalFormatting>
  <conditionalFormatting sqref="A121">
    <cfRule type="expression" priority="322" dxfId="1336" stopIfTrue="1">
      <formula>$G121=""</formula>
    </cfRule>
    <cfRule type="expression" priority="323" dxfId="1337" stopIfTrue="1">
      <formula>#REF!&lt;&gt;""</formula>
    </cfRule>
    <cfRule type="expression" priority="324" dxfId="1338" stopIfTrue="1">
      <formula>AND($H121="",$G121&lt;&gt;"")</formula>
    </cfRule>
  </conditionalFormatting>
  <conditionalFormatting sqref="A121">
    <cfRule type="expression" priority="319" dxfId="1336" stopIfTrue="1">
      <formula>$G121=""</formula>
    </cfRule>
    <cfRule type="expression" priority="320" dxfId="1337" stopIfTrue="1">
      <formula>#REF!&lt;&gt;""</formula>
    </cfRule>
    <cfRule type="expression" priority="321" dxfId="1338" stopIfTrue="1">
      <formula>AND($H121="",$G121&lt;&gt;"")</formula>
    </cfRule>
  </conditionalFormatting>
  <conditionalFormatting sqref="A121">
    <cfRule type="expression" priority="312" dxfId="1336" stopIfTrue="1">
      <formula>$G121=""</formula>
    </cfRule>
    <cfRule type="expression" priority="313" dxfId="1337" stopIfTrue="1">
      <formula>#REF!&lt;&gt;""</formula>
    </cfRule>
    <cfRule type="expression" priority="314" dxfId="1338" stopIfTrue="1">
      <formula>AND($H121="",$G121&lt;&gt;"")</formula>
    </cfRule>
  </conditionalFormatting>
  <conditionalFormatting sqref="A122">
    <cfRule type="expression" priority="303" dxfId="1336" stopIfTrue="1">
      <formula>$G122=""</formula>
    </cfRule>
    <cfRule type="expression" priority="304" dxfId="1337" stopIfTrue="1">
      <formula>#REF!&lt;&gt;""</formula>
    </cfRule>
    <cfRule type="expression" priority="305" dxfId="1338" stopIfTrue="1">
      <formula>AND($H122="",$G122&lt;&gt;"")</formula>
    </cfRule>
  </conditionalFormatting>
  <conditionalFormatting sqref="A122">
    <cfRule type="expression" priority="295" dxfId="1336" stopIfTrue="1">
      <formula>$G122=""</formula>
    </cfRule>
    <cfRule type="expression" priority="296" dxfId="1337" stopIfTrue="1">
      <formula>#REF!&lt;&gt;""</formula>
    </cfRule>
    <cfRule type="expression" priority="297" dxfId="1338" stopIfTrue="1">
      <formula>AND($H122="",$G122&lt;&gt;"")</formula>
    </cfRule>
  </conditionalFormatting>
  <conditionalFormatting sqref="A122">
    <cfRule type="expression" priority="287" dxfId="1336" stopIfTrue="1">
      <formula>$G122=""</formula>
    </cfRule>
    <cfRule type="expression" priority="288" dxfId="1337" stopIfTrue="1">
      <formula>#REF!&lt;&gt;""</formula>
    </cfRule>
    <cfRule type="expression" priority="289" dxfId="1338" stopIfTrue="1">
      <formula>AND($H122="",$G122&lt;&gt;"")</formula>
    </cfRule>
  </conditionalFormatting>
  <conditionalFormatting sqref="A122">
    <cfRule type="expression" priority="284" dxfId="1336" stopIfTrue="1">
      <formula>$G122=""</formula>
    </cfRule>
    <cfRule type="expression" priority="285" dxfId="1337" stopIfTrue="1">
      <formula>#REF!&lt;&gt;""</formula>
    </cfRule>
    <cfRule type="expression" priority="286" dxfId="1338" stopIfTrue="1">
      <formula>AND($H122="",$G122&lt;&gt;"")</formula>
    </cfRule>
  </conditionalFormatting>
  <conditionalFormatting sqref="A122">
    <cfRule type="expression" priority="277" dxfId="1336" stopIfTrue="1">
      <formula>$G122=""</formula>
    </cfRule>
    <cfRule type="expression" priority="278" dxfId="1337" stopIfTrue="1">
      <formula>#REF!&lt;&gt;""</formula>
    </cfRule>
    <cfRule type="expression" priority="279" dxfId="1338" stopIfTrue="1">
      <formula>AND($H122="",$G122&lt;&gt;"")</formula>
    </cfRule>
  </conditionalFormatting>
  <conditionalFormatting sqref="A122">
    <cfRule type="expression" priority="265" dxfId="1336" stopIfTrue="1">
      <formula>$G122=""</formula>
    </cfRule>
    <cfRule type="expression" priority="266" dxfId="1337" stopIfTrue="1">
      <formula>#REF!&lt;&gt;""</formula>
    </cfRule>
    <cfRule type="expression" priority="267" dxfId="1338" stopIfTrue="1">
      <formula>AND($H122="",$G122&lt;&gt;"")</formula>
    </cfRule>
  </conditionalFormatting>
  <conditionalFormatting sqref="A122">
    <cfRule type="expression" priority="257" dxfId="1336" stopIfTrue="1">
      <formula>$G122=""</formula>
    </cfRule>
    <cfRule type="expression" priority="258" dxfId="1337" stopIfTrue="1">
      <formula>#REF!&lt;&gt;""</formula>
    </cfRule>
    <cfRule type="expression" priority="259" dxfId="1338" stopIfTrue="1">
      <formula>AND($H122="",$G122&lt;&gt;"")</formula>
    </cfRule>
  </conditionalFormatting>
  <conditionalFormatting sqref="A122">
    <cfRule type="expression" priority="254" dxfId="1336" stopIfTrue="1">
      <formula>$G122=""</formula>
    </cfRule>
    <cfRule type="expression" priority="255" dxfId="1337" stopIfTrue="1">
      <formula>#REF!&lt;&gt;""</formula>
    </cfRule>
    <cfRule type="expression" priority="256" dxfId="1338" stopIfTrue="1">
      <formula>AND($H122="",$G122&lt;&gt;"")</formula>
    </cfRule>
  </conditionalFormatting>
  <conditionalFormatting sqref="A122">
    <cfRule type="expression" priority="247" dxfId="1336" stopIfTrue="1">
      <formula>$G122=""</formula>
    </cfRule>
    <cfRule type="expression" priority="248" dxfId="1337" stopIfTrue="1">
      <formula>#REF!&lt;&gt;""</formula>
    </cfRule>
    <cfRule type="expression" priority="249" dxfId="1338" stopIfTrue="1">
      <formula>AND($H122="",$G122&lt;&gt;"")</formula>
    </cfRule>
  </conditionalFormatting>
  <conditionalFormatting sqref="A122">
    <cfRule type="expression" priority="235" dxfId="1336" stopIfTrue="1">
      <formula>$G122=""</formula>
    </cfRule>
    <cfRule type="expression" priority="236" dxfId="1337" stopIfTrue="1">
      <formula>#REF!&lt;&gt;""</formula>
    </cfRule>
    <cfRule type="expression" priority="237" dxfId="1338" stopIfTrue="1">
      <formula>AND($H122="",$G122&lt;&gt;"")</formula>
    </cfRule>
  </conditionalFormatting>
  <conditionalFormatting sqref="A122">
    <cfRule type="expression" priority="232" dxfId="1336" stopIfTrue="1">
      <formula>$G122=""</formula>
    </cfRule>
    <cfRule type="expression" priority="233" dxfId="1337" stopIfTrue="1">
      <formula>#REF!&lt;&gt;""</formula>
    </cfRule>
    <cfRule type="expression" priority="234" dxfId="1338" stopIfTrue="1">
      <formula>AND($H122="",$G122&lt;&gt;"")</formula>
    </cfRule>
  </conditionalFormatting>
  <conditionalFormatting sqref="A122">
    <cfRule type="expression" priority="225" dxfId="1336" stopIfTrue="1">
      <formula>$G122=""</formula>
    </cfRule>
    <cfRule type="expression" priority="226" dxfId="1337" stopIfTrue="1">
      <formula>#REF!&lt;&gt;""</formula>
    </cfRule>
    <cfRule type="expression" priority="227" dxfId="1338" stopIfTrue="1">
      <formula>AND($H122="",$G122&lt;&gt;"")</formula>
    </cfRule>
  </conditionalFormatting>
  <conditionalFormatting sqref="A122">
    <cfRule type="expression" priority="214" dxfId="1336" stopIfTrue="1">
      <formula>$G122=""</formula>
    </cfRule>
    <cfRule type="expression" priority="215" dxfId="1337" stopIfTrue="1">
      <formula>#REF!&lt;&gt;""</formula>
    </cfRule>
    <cfRule type="expression" priority="216" dxfId="1338" stopIfTrue="1">
      <formula>AND($H122="",$G122&lt;&gt;"")</formula>
    </cfRule>
  </conditionalFormatting>
  <conditionalFormatting sqref="A123">
    <cfRule type="expression" priority="209" dxfId="1336" stopIfTrue="1">
      <formula>$G123=""</formula>
    </cfRule>
    <cfRule type="expression" priority="210" dxfId="1337" stopIfTrue="1">
      <formula>#REF!&lt;&gt;""</formula>
    </cfRule>
    <cfRule type="expression" priority="211" dxfId="1338" stopIfTrue="1">
      <formula>AND($H123="",$G123&lt;&gt;"")</formula>
    </cfRule>
  </conditionalFormatting>
  <conditionalFormatting sqref="A123">
    <cfRule type="expression" priority="206" dxfId="1336" stopIfTrue="1">
      <formula>$G123=""</formula>
    </cfRule>
    <cfRule type="expression" priority="207" dxfId="1337" stopIfTrue="1">
      <formula>#REF!&lt;&gt;""</formula>
    </cfRule>
    <cfRule type="expression" priority="208" dxfId="1338" stopIfTrue="1">
      <formula>AND($H123="",$G123&lt;&gt;"")</formula>
    </cfRule>
  </conditionalFormatting>
  <conditionalFormatting sqref="A123">
    <cfRule type="expression" priority="203" dxfId="1336" stopIfTrue="1">
      <formula>$G123=""</formula>
    </cfRule>
    <cfRule type="expression" priority="204" dxfId="1337" stopIfTrue="1">
      <formula>#REF!&lt;&gt;""</formula>
    </cfRule>
    <cfRule type="expression" priority="205" dxfId="1338" stopIfTrue="1">
      <formula>AND($H123="",$G123&lt;&gt;"")</formula>
    </cfRule>
  </conditionalFormatting>
  <conditionalFormatting sqref="A123">
    <cfRule type="expression" priority="200" dxfId="1336" stopIfTrue="1">
      <formula>$G123=""</formula>
    </cfRule>
    <cfRule type="expression" priority="201" dxfId="1337" stopIfTrue="1">
      <formula>#REF!&lt;&gt;""</formula>
    </cfRule>
    <cfRule type="expression" priority="202" dxfId="1338" stopIfTrue="1">
      <formula>AND($H123="",$G123&lt;&gt;"")</formula>
    </cfRule>
  </conditionalFormatting>
  <conditionalFormatting sqref="A123">
    <cfRule type="expression" priority="197" dxfId="1336" stopIfTrue="1">
      <formula>$G123=""</formula>
    </cfRule>
    <cfRule type="expression" priority="198" dxfId="1337" stopIfTrue="1">
      <formula>#REF!&lt;&gt;""</formula>
    </cfRule>
    <cfRule type="expression" priority="199" dxfId="1338" stopIfTrue="1">
      <formula>AND($H123="",$G123&lt;&gt;"")</formula>
    </cfRule>
  </conditionalFormatting>
  <conditionalFormatting sqref="A123">
    <cfRule type="expression" priority="194" dxfId="1336" stopIfTrue="1">
      <formula>$G123=""</formula>
    </cfRule>
    <cfRule type="expression" priority="195" dxfId="1337" stopIfTrue="1">
      <formula>#REF!&lt;&gt;""</formula>
    </cfRule>
    <cfRule type="expression" priority="196" dxfId="1338" stopIfTrue="1">
      <formula>AND($H123="",$G123&lt;&gt;"")</formula>
    </cfRule>
  </conditionalFormatting>
  <conditionalFormatting sqref="A123">
    <cfRule type="expression" priority="191" dxfId="1336" stopIfTrue="1">
      <formula>$G123=""</formula>
    </cfRule>
    <cfRule type="expression" priority="192" dxfId="1337" stopIfTrue="1">
      <formula>#REF!&lt;&gt;""</formula>
    </cfRule>
    <cfRule type="expression" priority="193" dxfId="1338" stopIfTrue="1">
      <formula>AND($H123="",$G123&lt;&gt;"")</formula>
    </cfRule>
  </conditionalFormatting>
  <conditionalFormatting sqref="A123">
    <cfRule type="expression" priority="188" dxfId="1336" stopIfTrue="1">
      <formula>$G123=""</formula>
    </cfRule>
    <cfRule type="expression" priority="189" dxfId="1337" stopIfTrue="1">
      <formula>#REF!&lt;&gt;""</formula>
    </cfRule>
    <cfRule type="expression" priority="190" dxfId="1338" stopIfTrue="1">
      <formula>AND($H123="",$G123&lt;&gt;"")</formula>
    </cfRule>
  </conditionalFormatting>
  <conditionalFormatting sqref="A125">
    <cfRule type="expression" priority="183" dxfId="1336" stopIfTrue="1">
      <formula>$G125=""</formula>
    </cfRule>
    <cfRule type="expression" priority="184" dxfId="1337" stopIfTrue="1">
      <formula>#REF!&lt;&gt;""</formula>
    </cfRule>
    <cfRule type="expression" priority="185" dxfId="1338" stopIfTrue="1">
      <formula>AND($H125="",$G125&lt;&gt;"")</formula>
    </cfRule>
  </conditionalFormatting>
  <conditionalFormatting sqref="A118">
    <cfRule type="expression" priority="174" dxfId="1336" stopIfTrue="1">
      <formula>$G118=""</formula>
    </cfRule>
    <cfRule type="expression" priority="175" dxfId="1337" stopIfTrue="1">
      <formula>#REF!&lt;&gt;""</formula>
    </cfRule>
    <cfRule type="expression" priority="176" dxfId="1338" stopIfTrue="1">
      <formula>AND($H118="",$G118&lt;&gt;"")</formula>
    </cfRule>
  </conditionalFormatting>
  <conditionalFormatting sqref="A77:A81">
    <cfRule type="expression" priority="168" dxfId="1336" stopIfTrue="1">
      <formula>$G77=""</formula>
    </cfRule>
    <cfRule type="expression" priority="169" dxfId="1337" stopIfTrue="1">
      <formula>#REF!&lt;&gt;""</formula>
    </cfRule>
    <cfRule type="expression" priority="170" dxfId="1338" stopIfTrue="1">
      <formula>AND($H77="",$G77&lt;&gt;"")</formula>
    </cfRule>
  </conditionalFormatting>
  <conditionalFormatting sqref="A77">
    <cfRule type="expression" priority="162" dxfId="1336" stopIfTrue="1">
      <formula>$G77=""</formula>
    </cfRule>
    <cfRule type="expression" priority="163" dxfId="1337" stopIfTrue="1">
      <formula>#REF!&lt;&gt;""</formula>
    </cfRule>
    <cfRule type="expression" priority="164" dxfId="1338" stopIfTrue="1">
      <formula>AND($H77="",$G77&lt;&gt;"")</formula>
    </cfRule>
  </conditionalFormatting>
  <conditionalFormatting sqref="A77">
    <cfRule type="expression" priority="159" dxfId="1336" stopIfTrue="1">
      <formula>$G77=""</formula>
    </cfRule>
    <cfRule type="expression" priority="160" dxfId="1337" stopIfTrue="1">
      <formula>#REF!&lt;&gt;""</formula>
    </cfRule>
    <cfRule type="expression" priority="161" dxfId="1338" stopIfTrue="1">
      <formula>AND($H77="",$G77&lt;&gt;"")</formula>
    </cfRule>
  </conditionalFormatting>
  <conditionalFormatting sqref="A77">
    <cfRule type="expression" priority="156" dxfId="1336" stopIfTrue="1">
      <formula>$G77=""</formula>
    </cfRule>
    <cfRule type="expression" priority="157" dxfId="1337" stopIfTrue="1">
      <formula>#REF!&lt;&gt;""</formula>
    </cfRule>
    <cfRule type="expression" priority="158" dxfId="1338" stopIfTrue="1">
      <formula>AND($H77="",$G77&lt;&gt;"")</formula>
    </cfRule>
  </conditionalFormatting>
  <conditionalFormatting sqref="A77">
    <cfRule type="expression" priority="153" dxfId="1336" stopIfTrue="1">
      <formula>$G77=""</formula>
    </cfRule>
    <cfRule type="expression" priority="154" dxfId="1337" stopIfTrue="1">
      <formula>#REF!&lt;&gt;""</formula>
    </cfRule>
    <cfRule type="expression" priority="155" dxfId="1338" stopIfTrue="1">
      <formula>AND($H77="",$G77&lt;&gt;"")</formula>
    </cfRule>
  </conditionalFormatting>
  <conditionalFormatting sqref="A76">
    <cfRule type="expression" priority="1275" dxfId="1336" stopIfTrue="1">
      <formula>#REF!=""</formula>
    </cfRule>
    <cfRule type="expression" priority="1276" dxfId="1337" stopIfTrue="1">
      <formula>#REF!&lt;&gt;""</formula>
    </cfRule>
    <cfRule type="expression" priority="1277" dxfId="1338" stopIfTrue="1">
      <formula>AND(#REF!="",#REF!&lt;&gt;"")</formula>
    </cfRule>
  </conditionalFormatting>
  <conditionalFormatting sqref="A84">
    <cfRule type="expression" priority="144" dxfId="1336" stopIfTrue="1">
      <formula>NA()</formula>
    </cfRule>
    <cfRule type="expression" priority="145" dxfId="1337" stopIfTrue="1">
      <formula>"#REF!&lt;&gt;"""""</formula>
    </cfRule>
    <cfRule type="expression" priority="146" dxfId="1338" stopIfTrue="1">
      <formula>NA()</formula>
    </cfRule>
  </conditionalFormatting>
  <conditionalFormatting sqref="A84">
    <cfRule type="expression" priority="141" dxfId="1336" stopIfTrue="1">
      <formula>$G84=""</formula>
    </cfRule>
    <cfRule type="expression" priority="142" dxfId="1337" stopIfTrue="1">
      <formula>#REF!&lt;&gt;""</formula>
    </cfRule>
    <cfRule type="expression" priority="143" dxfId="1338" stopIfTrue="1">
      <formula>AND(#REF!="",$G84&lt;&gt;"")</formula>
    </cfRule>
  </conditionalFormatting>
  <conditionalFormatting sqref="A82">
    <cfRule type="expression" priority="138" dxfId="1336" stopIfTrue="1">
      <formula>NA()</formula>
    </cfRule>
    <cfRule type="expression" priority="139" dxfId="1337" stopIfTrue="1">
      <formula>"#REF!&lt;&gt;"""""</formula>
    </cfRule>
    <cfRule type="expression" priority="140" dxfId="1338" stopIfTrue="1">
      <formula>NA()</formula>
    </cfRule>
  </conditionalFormatting>
  <conditionalFormatting sqref="A82">
    <cfRule type="expression" priority="136" dxfId="1336" stopIfTrue="1">
      <formula>NA()</formula>
    </cfRule>
    <cfRule type="expression" priority="137" dxfId="1337" stopIfTrue="1">
      <formula>NA()</formula>
    </cfRule>
  </conditionalFormatting>
  <conditionalFormatting sqref="A82">
    <cfRule type="expression" priority="133" dxfId="1336" stopIfTrue="1">
      <formula>$G82=""</formula>
    </cfRule>
    <cfRule type="expression" priority="134" dxfId="1337" stopIfTrue="1">
      <formula>#REF!&lt;&gt;""</formula>
    </cfRule>
    <cfRule type="expression" priority="135" dxfId="1338" stopIfTrue="1">
      <formula>AND(#REF!="",$G82&lt;&gt;"")</formula>
    </cfRule>
  </conditionalFormatting>
  <conditionalFormatting sqref="A83">
    <cfRule type="expression" priority="130" dxfId="1336" stopIfTrue="1">
      <formula>NA()</formula>
    </cfRule>
    <cfRule type="expression" priority="131" dxfId="1337" stopIfTrue="1">
      <formula>"#REF!&lt;&gt;"""""</formula>
    </cfRule>
    <cfRule type="expression" priority="132" dxfId="1338" stopIfTrue="1">
      <formula>NA()</formula>
    </cfRule>
  </conditionalFormatting>
  <conditionalFormatting sqref="A83">
    <cfRule type="expression" priority="127" dxfId="1336" stopIfTrue="1">
      <formula>$G83=""</formula>
    </cfRule>
    <cfRule type="expression" priority="128" dxfId="1337" stopIfTrue="1">
      <formula>#REF!&lt;&gt;""</formula>
    </cfRule>
    <cfRule type="expression" priority="129" dxfId="1338" stopIfTrue="1">
      <formula>AND(#REF!="",$G83&lt;&gt;"")</formula>
    </cfRule>
  </conditionalFormatting>
  <conditionalFormatting sqref="A84">
    <cfRule type="expression" priority="124" dxfId="1336" stopIfTrue="1">
      <formula>NA()</formula>
    </cfRule>
    <cfRule type="expression" priority="125" dxfId="1337" stopIfTrue="1">
      <formula>"#REF!&lt;&gt;"""""</formula>
    </cfRule>
    <cfRule type="expression" priority="126" dxfId="1338" stopIfTrue="1">
      <formula>NA()</formula>
    </cfRule>
  </conditionalFormatting>
  <conditionalFormatting sqref="A84">
    <cfRule type="expression" priority="121" dxfId="1336" stopIfTrue="1">
      <formula>$G84=""</formula>
    </cfRule>
    <cfRule type="expression" priority="122" dxfId="1337" stopIfTrue="1">
      <formula>#REF!&lt;&gt;""</formula>
    </cfRule>
    <cfRule type="expression" priority="123" dxfId="1338" stopIfTrue="1">
      <formula>AND($H84="",$G84&lt;&gt;"")</formula>
    </cfRule>
  </conditionalFormatting>
  <conditionalFormatting sqref="A86">
    <cfRule type="expression" priority="118" dxfId="1336" stopIfTrue="1">
      <formula>NA()</formula>
    </cfRule>
    <cfRule type="expression" priority="119" dxfId="1337" stopIfTrue="1">
      <formula>"#REF!&lt;&gt;"""""</formula>
    </cfRule>
    <cfRule type="expression" priority="120" dxfId="1338" stopIfTrue="1">
      <formula>NA()</formula>
    </cfRule>
  </conditionalFormatting>
  <conditionalFormatting sqref="A86">
    <cfRule type="expression" priority="116" dxfId="1336" stopIfTrue="1">
      <formula>NA()</formula>
    </cfRule>
    <cfRule type="expression" priority="117" dxfId="1337" stopIfTrue="1">
      <formula>NA()</formula>
    </cfRule>
  </conditionalFormatting>
  <conditionalFormatting sqref="A87">
    <cfRule type="expression" priority="113" dxfId="1336" stopIfTrue="1">
      <formula>NA()</formula>
    </cfRule>
    <cfRule type="expression" priority="114" dxfId="1337" stopIfTrue="1">
      <formula>"#REF!&lt;&gt;"""""</formula>
    </cfRule>
    <cfRule type="expression" priority="115" dxfId="1338" stopIfTrue="1">
      <formula>NA()</formula>
    </cfRule>
  </conditionalFormatting>
  <conditionalFormatting sqref="A87">
    <cfRule type="expression" priority="111" dxfId="1336" stopIfTrue="1">
      <formula>NA()</formula>
    </cfRule>
    <cfRule type="expression" priority="112" dxfId="1337" stopIfTrue="1">
      <formula>NA()</formula>
    </cfRule>
  </conditionalFormatting>
  <conditionalFormatting sqref="A87">
    <cfRule type="expression" priority="108" dxfId="1336" stopIfTrue="1">
      <formula>$G87=""</formula>
    </cfRule>
    <cfRule type="expression" priority="109" dxfId="1337" stopIfTrue="1">
      <formula>#REF!&lt;&gt;""</formula>
    </cfRule>
    <cfRule type="expression" priority="110" dxfId="1338" stopIfTrue="1">
      <formula>AND($H87="",$G87&lt;&gt;"")</formula>
    </cfRule>
  </conditionalFormatting>
  <conditionalFormatting sqref="A88">
    <cfRule type="expression" priority="105" dxfId="1336" stopIfTrue="1">
      <formula>NA()</formula>
    </cfRule>
    <cfRule type="expression" priority="106" dxfId="1337" stopIfTrue="1">
      <formula>"#REF!&lt;&gt;"""""</formula>
    </cfRule>
    <cfRule type="expression" priority="107" dxfId="1338" stopIfTrue="1">
      <formula>NA()</formula>
    </cfRule>
  </conditionalFormatting>
  <conditionalFormatting sqref="A88">
    <cfRule type="expression" priority="103" dxfId="1336" stopIfTrue="1">
      <formula>NA()</formula>
    </cfRule>
    <cfRule type="expression" priority="104" dxfId="1337" stopIfTrue="1">
      <formula>NA()</formula>
    </cfRule>
  </conditionalFormatting>
  <conditionalFormatting sqref="A88">
    <cfRule type="expression" priority="100" dxfId="1336" stopIfTrue="1">
      <formula>$G88=""</formula>
    </cfRule>
    <cfRule type="expression" priority="101" dxfId="1337" stopIfTrue="1">
      <formula>#REF!&lt;&gt;""</formula>
    </cfRule>
    <cfRule type="expression" priority="102" dxfId="1338" stopIfTrue="1">
      <formula>AND($H88="",$G88&lt;&gt;"")</formula>
    </cfRule>
  </conditionalFormatting>
  <conditionalFormatting sqref="A89">
    <cfRule type="expression" priority="97" dxfId="1336" stopIfTrue="1">
      <formula>NA()</formula>
    </cfRule>
    <cfRule type="expression" priority="98" dxfId="1337" stopIfTrue="1">
      <formula>"#REF!&lt;&gt;"""""</formula>
    </cfRule>
    <cfRule type="expression" priority="99" dxfId="1338" stopIfTrue="1">
      <formula>NA()</formula>
    </cfRule>
  </conditionalFormatting>
  <conditionalFormatting sqref="A89">
    <cfRule type="expression" priority="95" dxfId="1336" stopIfTrue="1">
      <formula>NA()</formula>
    </cfRule>
    <cfRule type="expression" priority="96" dxfId="1337" stopIfTrue="1">
      <formula>NA()</formula>
    </cfRule>
  </conditionalFormatting>
  <conditionalFormatting sqref="A89">
    <cfRule type="expression" priority="92" dxfId="1336" stopIfTrue="1">
      <formula>$G89=""</formula>
    </cfRule>
    <cfRule type="expression" priority="93" dxfId="1337" stopIfTrue="1">
      <formula>#REF!&lt;&gt;""</formula>
    </cfRule>
    <cfRule type="expression" priority="94" dxfId="1338" stopIfTrue="1">
      <formula>AND($H89="",$G89&lt;&gt;"")</formula>
    </cfRule>
  </conditionalFormatting>
  <conditionalFormatting sqref="A89">
    <cfRule type="expression" priority="89" dxfId="1336" stopIfTrue="1">
      <formula>$G89=""</formula>
    </cfRule>
    <cfRule type="expression" priority="90" dxfId="1337" stopIfTrue="1">
      <formula>#REF!&lt;&gt;""</formula>
    </cfRule>
    <cfRule type="expression" priority="91" dxfId="1338" stopIfTrue="1">
      <formula>AND($H89="",$G89&lt;&gt;"")</formula>
    </cfRule>
  </conditionalFormatting>
  <conditionalFormatting sqref="A90">
    <cfRule type="expression" priority="86" dxfId="1336" stopIfTrue="1">
      <formula>NA()</formula>
    </cfRule>
    <cfRule type="expression" priority="87" dxfId="1337" stopIfTrue="1">
      <formula>"#REF!&lt;&gt;"""""</formula>
    </cfRule>
    <cfRule type="expression" priority="88" dxfId="1338" stopIfTrue="1">
      <formula>NA()</formula>
    </cfRule>
  </conditionalFormatting>
  <conditionalFormatting sqref="A91">
    <cfRule type="expression" priority="83" dxfId="1336" stopIfTrue="1">
      <formula>NA()</formula>
    </cfRule>
    <cfRule type="expression" priority="84" dxfId="1337" stopIfTrue="1">
      <formula>"#REF!&lt;&gt;"""""</formula>
    </cfRule>
    <cfRule type="expression" priority="85" dxfId="1338" stopIfTrue="1">
      <formula>NA()</formula>
    </cfRule>
  </conditionalFormatting>
  <conditionalFormatting sqref="A91">
    <cfRule type="expression" priority="81" dxfId="1336" stopIfTrue="1">
      <formula>NA()</formula>
    </cfRule>
    <cfRule type="expression" priority="82" dxfId="1337" stopIfTrue="1">
      <formula>NA()</formula>
    </cfRule>
  </conditionalFormatting>
  <conditionalFormatting sqref="A91">
    <cfRule type="expression" priority="78" dxfId="1336" stopIfTrue="1">
      <formula>$G91=""</formula>
    </cfRule>
    <cfRule type="expression" priority="79" dxfId="1337" stopIfTrue="1">
      <formula>#REF!&lt;&gt;""</formula>
    </cfRule>
    <cfRule type="expression" priority="80" dxfId="1338" stopIfTrue="1">
      <formula>AND($H91="",$G91&lt;&gt;"")</formula>
    </cfRule>
  </conditionalFormatting>
  <conditionalFormatting sqref="A75">
    <cfRule type="expression" priority="75" dxfId="1336" stopIfTrue="1">
      <formula>NA()</formula>
    </cfRule>
    <cfRule type="expression" priority="76" dxfId="1337" stopIfTrue="1">
      <formula>"#REF!&lt;&gt;"""""</formula>
    </cfRule>
    <cfRule type="expression" priority="77" dxfId="1338" stopIfTrue="1">
      <formula>NA()</formula>
    </cfRule>
  </conditionalFormatting>
  <conditionalFormatting sqref="A75">
    <cfRule type="expression" priority="72" dxfId="1336" stopIfTrue="1">
      <formula>$G75=""</formula>
    </cfRule>
    <cfRule type="expression" priority="73" dxfId="1337" stopIfTrue="1">
      <formula>#REF!&lt;&gt;""</formula>
    </cfRule>
    <cfRule type="expression" priority="74" dxfId="1338" stopIfTrue="1">
      <formula>AND($H75="",$G75&lt;&gt;"")</formula>
    </cfRule>
  </conditionalFormatting>
  <conditionalFormatting sqref="A75">
    <cfRule type="expression" priority="69" dxfId="1336" stopIfTrue="1">
      <formula>NA()</formula>
    </cfRule>
    <cfRule type="expression" priority="70" dxfId="1337" stopIfTrue="1">
      <formula>"#REF!&lt;&gt;"""""</formula>
    </cfRule>
    <cfRule type="expression" priority="71" dxfId="1338" stopIfTrue="1">
      <formula>NA()</formula>
    </cfRule>
  </conditionalFormatting>
  <conditionalFormatting sqref="A75">
    <cfRule type="expression" priority="67" dxfId="1336" stopIfTrue="1">
      <formula>NA()</formula>
    </cfRule>
    <cfRule type="expression" priority="68" dxfId="1337" stopIfTrue="1">
      <formula>NA()</formula>
    </cfRule>
  </conditionalFormatting>
  <conditionalFormatting sqref="A52">
    <cfRule type="expression" priority="64" dxfId="1336" stopIfTrue="1">
      <formula>NA()</formula>
    </cfRule>
    <cfRule type="expression" priority="65" dxfId="1337" stopIfTrue="1">
      <formula>"#REF!&lt;&gt;"""""</formula>
    </cfRule>
    <cfRule type="expression" priority="66" dxfId="1338" stopIfTrue="1">
      <formula>NA()</formula>
    </cfRule>
  </conditionalFormatting>
  <conditionalFormatting sqref="A52">
    <cfRule type="expression" priority="61" dxfId="1336" stopIfTrue="1">
      <formula>$G52=""</formula>
    </cfRule>
    <cfRule type="expression" priority="62" dxfId="1337" stopIfTrue="1">
      <formula>#REF!&lt;&gt;""</formula>
    </cfRule>
    <cfRule type="expression" priority="63" dxfId="1338" stopIfTrue="1">
      <formula>AND($H52="",$G52&lt;&gt;"")</formula>
    </cfRule>
  </conditionalFormatting>
  <conditionalFormatting sqref="A52">
    <cfRule type="expression" priority="58" dxfId="1336" stopIfTrue="1">
      <formula>NA()</formula>
    </cfRule>
    <cfRule type="expression" priority="59" dxfId="1337" stopIfTrue="1">
      <formula>"#REF!&lt;&gt;"""""</formula>
    </cfRule>
    <cfRule type="expression" priority="60" dxfId="1338" stopIfTrue="1">
      <formula>NA()</formula>
    </cfRule>
  </conditionalFormatting>
  <conditionalFormatting sqref="A52">
    <cfRule type="expression" priority="56" dxfId="1336" stopIfTrue="1">
      <formula>NA()</formula>
    </cfRule>
    <cfRule type="expression" priority="57" dxfId="1337" stopIfTrue="1">
      <formula>NA()</formula>
    </cfRule>
  </conditionalFormatting>
  <conditionalFormatting sqref="A52">
    <cfRule type="expression" priority="53" dxfId="1336" stopIfTrue="1">
      <formula>$G52=""</formula>
    </cfRule>
    <cfRule type="expression" priority="54" dxfId="1337" stopIfTrue="1">
      <formula>#REF!&lt;&gt;""</formula>
    </cfRule>
    <cfRule type="expression" priority="55" dxfId="1338" stopIfTrue="1">
      <formula>AND($H52="",$G52&lt;&gt;"")</formula>
    </cfRule>
  </conditionalFormatting>
  <conditionalFormatting sqref="A52">
    <cfRule type="expression" priority="50" dxfId="1336" stopIfTrue="1">
      <formula>$G52=""</formula>
    </cfRule>
    <cfRule type="expression" priority="51" dxfId="1337" stopIfTrue="1">
      <formula>#REF!&lt;&gt;""</formula>
    </cfRule>
    <cfRule type="expression" priority="52" dxfId="1338" stopIfTrue="1">
      <formula>AND($H52="",$G52&lt;&gt;"")</formula>
    </cfRule>
  </conditionalFormatting>
  <conditionalFormatting sqref="A52">
    <cfRule type="expression" priority="47" dxfId="1336" stopIfTrue="1">
      <formula>$G52=""</formula>
    </cfRule>
    <cfRule type="expression" priority="48" dxfId="1337" stopIfTrue="1">
      <formula>#REF!&lt;&gt;""</formula>
    </cfRule>
    <cfRule type="expression" priority="49" dxfId="1338" stopIfTrue="1">
      <formula>AND($H52="",$G52&lt;&gt;"")</formula>
    </cfRule>
  </conditionalFormatting>
  <conditionalFormatting sqref="A52">
    <cfRule type="expression" priority="44" dxfId="1336" stopIfTrue="1">
      <formula>$G52=""</formula>
    </cfRule>
    <cfRule type="expression" priority="45" dxfId="1337" stopIfTrue="1">
      <formula>#REF!&lt;&gt;""</formula>
    </cfRule>
    <cfRule type="expression" priority="46" dxfId="1338" stopIfTrue="1">
      <formula>AND($H52="",$G52&lt;&gt;"")</formula>
    </cfRule>
  </conditionalFormatting>
  <conditionalFormatting sqref="A52">
    <cfRule type="expression" priority="41" dxfId="1336" stopIfTrue="1">
      <formula>$G52=""</formula>
    </cfRule>
    <cfRule type="expression" priority="42" dxfId="1337" stopIfTrue="1">
      <formula>#REF!&lt;&gt;""</formula>
    </cfRule>
    <cfRule type="expression" priority="43" dxfId="1338" stopIfTrue="1">
      <formula>AND($H52="",$G52&lt;&gt;"")</formula>
    </cfRule>
  </conditionalFormatting>
  <conditionalFormatting sqref="A52">
    <cfRule type="expression" priority="38" dxfId="1336" stopIfTrue="1">
      <formula>$G52=""</formula>
    </cfRule>
    <cfRule type="expression" priority="39" dxfId="1337" stopIfTrue="1">
      <formula>#REF!&lt;&gt;""</formula>
    </cfRule>
    <cfRule type="expression" priority="40" dxfId="1338" stopIfTrue="1">
      <formula>AND($H52="",$G52&lt;&gt;"")</formula>
    </cfRule>
  </conditionalFormatting>
  <conditionalFormatting sqref="A52">
    <cfRule type="expression" priority="35" dxfId="1336" stopIfTrue="1">
      <formula>$G52=""</formula>
    </cfRule>
    <cfRule type="expression" priority="36" dxfId="1337" stopIfTrue="1">
      <formula>#REF!&lt;&gt;""</formula>
    </cfRule>
    <cfRule type="expression" priority="37" dxfId="1338" stopIfTrue="1">
      <formula>AND($H52="",$G52&lt;&gt;"")</formula>
    </cfRule>
  </conditionalFormatting>
  <conditionalFormatting sqref="A52">
    <cfRule type="expression" priority="32" dxfId="1336" stopIfTrue="1">
      <formula>$G52=""</formula>
    </cfRule>
    <cfRule type="expression" priority="33" dxfId="1337" stopIfTrue="1">
      <formula>#REF!&lt;&gt;""</formula>
    </cfRule>
    <cfRule type="expression" priority="34" dxfId="1338" stopIfTrue="1">
      <formula>AND($H52="",$G52&lt;&gt;"")</formula>
    </cfRule>
  </conditionalFormatting>
  <conditionalFormatting sqref="A52">
    <cfRule type="expression" priority="29" dxfId="1336" stopIfTrue="1">
      <formula>$G52=""</formula>
    </cfRule>
    <cfRule type="expression" priority="30" dxfId="1337" stopIfTrue="1">
      <formula>#REF!&lt;&gt;""</formula>
    </cfRule>
    <cfRule type="expression" priority="31" dxfId="1338" stopIfTrue="1">
      <formula>AND($H52="",$G52&lt;&gt;"")</formula>
    </cfRule>
  </conditionalFormatting>
  <conditionalFormatting sqref="A54">
    <cfRule type="expression" priority="26" dxfId="1336" stopIfTrue="1">
      <formula>NA()</formula>
    </cfRule>
    <cfRule type="expression" priority="27" dxfId="1337" stopIfTrue="1">
      <formula>"#REF!&lt;&gt;"""""</formula>
    </cfRule>
    <cfRule type="expression" priority="28" dxfId="1338" stopIfTrue="1">
      <formula>NA()</formula>
    </cfRule>
  </conditionalFormatting>
  <conditionalFormatting sqref="A54">
    <cfRule type="expression" priority="23" dxfId="1336" stopIfTrue="1">
      <formula>$G54=""</formula>
    </cfRule>
    <cfRule type="expression" priority="24" dxfId="1337" stopIfTrue="1">
      <formula>#REF!&lt;&gt;""</formula>
    </cfRule>
    <cfRule type="expression" priority="25" dxfId="1338" stopIfTrue="1">
      <formula>AND($H54="",$G54&lt;&gt;"")</formula>
    </cfRule>
  </conditionalFormatting>
  <conditionalFormatting sqref="A54">
    <cfRule type="expression" priority="20" dxfId="1336" stopIfTrue="1">
      <formula>NA()</formula>
    </cfRule>
    <cfRule type="expression" priority="21" dxfId="1337" stopIfTrue="1">
      <formula>"#REF!&lt;&gt;"""""</formula>
    </cfRule>
    <cfRule type="expression" priority="22" dxfId="1338" stopIfTrue="1">
      <formula>NA()</formula>
    </cfRule>
  </conditionalFormatting>
  <conditionalFormatting sqref="A54">
    <cfRule type="expression" priority="18" dxfId="1336" stopIfTrue="1">
      <formula>NA()</formula>
    </cfRule>
    <cfRule type="expression" priority="19" dxfId="1337" stopIfTrue="1">
      <formula>NA()</formula>
    </cfRule>
  </conditionalFormatting>
  <conditionalFormatting sqref="A54">
    <cfRule type="expression" priority="15" dxfId="1336" stopIfTrue="1">
      <formula>$G54=""</formula>
    </cfRule>
    <cfRule type="expression" priority="16" dxfId="1337" stopIfTrue="1">
      <formula>#REF!&lt;&gt;""</formula>
    </cfRule>
    <cfRule type="expression" priority="17" dxfId="1338" stopIfTrue="1">
      <formula>AND($H54="",$G54&lt;&gt;"")</formula>
    </cfRule>
  </conditionalFormatting>
  <conditionalFormatting sqref="A55:A56">
    <cfRule type="expression" priority="12" dxfId="1336" stopIfTrue="1">
      <formula>NA()</formula>
    </cfRule>
    <cfRule type="expression" priority="13" dxfId="1337" stopIfTrue="1">
      <formula>"#REF!&lt;&gt;"""""</formula>
    </cfRule>
    <cfRule type="expression" priority="14" dxfId="1338" stopIfTrue="1">
      <formula>NA()</formula>
    </cfRule>
  </conditionalFormatting>
  <conditionalFormatting sqref="A55:A56">
    <cfRule type="expression" priority="9" dxfId="1336" stopIfTrue="1">
      <formula>$G55=""</formula>
    </cfRule>
    <cfRule type="expression" priority="10" dxfId="1337" stopIfTrue="1">
      <formula>#REF!&lt;&gt;""</formula>
    </cfRule>
    <cfRule type="expression" priority="11" dxfId="1338" stopIfTrue="1">
      <formula>AND($H55="",$G55&lt;&gt;"")</formula>
    </cfRule>
  </conditionalFormatting>
  <conditionalFormatting sqref="A55">
    <cfRule type="expression" priority="6" dxfId="1336" stopIfTrue="1">
      <formula>NA()</formula>
    </cfRule>
    <cfRule type="expression" priority="7" dxfId="1337" stopIfTrue="1">
      <formula>"#REF!&lt;&gt;"""""</formula>
    </cfRule>
    <cfRule type="expression" priority="8" dxfId="1338" stopIfTrue="1">
      <formula>NA()</formula>
    </cfRule>
  </conditionalFormatting>
  <conditionalFormatting sqref="A55">
    <cfRule type="expression" priority="4" dxfId="1336" stopIfTrue="1">
      <formula>NA()</formula>
    </cfRule>
    <cfRule type="expression" priority="5" dxfId="1337" stopIfTrue="1">
      <formula>NA()</formula>
    </cfRule>
  </conditionalFormatting>
  <conditionalFormatting sqref="A55">
    <cfRule type="expression" priority="1" dxfId="1336" stopIfTrue="1">
      <formula>$G55=""</formula>
    </cfRule>
    <cfRule type="expression" priority="2" dxfId="1337" stopIfTrue="1">
      <formula>#REF!&lt;&gt;""</formula>
    </cfRule>
    <cfRule type="expression" priority="3" dxfId="1338" stopIfTrue="1">
      <formula>AND($H55="",$G55&lt;&gt;"")</formula>
    </cfRule>
  </conditionalFormatting>
  <printOptions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145"/>
  <sheetViews>
    <sheetView zoomScalePageLayoutView="0" workbookViewId="0" topLeftCell="A1">
      <selection activeCell="A64" sqref="A64:I64"/>
    </sheetView>
  </sheetViews>
  <sheetFormatPr defaultColWidth="9.140625" defaultRowHeight="12.75" customHeight="1"/>
  <cols>
    <col min="1" max="1" width="73.57421875" style="226" customWidth="1"/>
    <col min="2" max="2" width="4.57421875" style="56" bestFit="1" customWidth="1"/>
    <col min="3" max="3" width="3.57421875" style="56" customWidth="1"/>
    <col min="4" max="6" width="4.28125" style="56" customWidth="1"/>
    <col min="7" max="7" width="8.00390625" style="56" bestFit="1" customWidth="1"/>
    <col min="8" max="8" width="5.00390625" style="56" customWidth="1"/>
    <col min="9" max="9" width="14.8515625" style="490" bestFit="1" customWidth="1"/>
    <col min="10" max="10" width="12.140625" style="38" bestFit="1" customWidth="1"/>
    <col min="11" max="11" width="12.421875" style="39" bestFit="1" customWidth="1"/>
    <col min="12" max="16384" width="9.140625" style="39" customWidth="1"/>
  </cols>
  <sheetData>
    <row r="1" spans="1:9" ht="15" customHeight="1">
      <c r="A1" s="514" t="s">
        <v>44</v>
      </c>
      <c r="B1" s="514"/>
      <c r="C1" s="514"/>
      <c r="D1" s="514"/>
      <c r="E1" s="514"/>
      <c r="F1" s="514"/>
      <c r="G1" s="514"/>
      <c r="H1" s="514"/>
      <c r="I1" s="514"/>
    </row>
    <row r="2" spans="1:9" ht="15" customHeight="1">
      <c r="A2" s="507" t="s">
        <v>133</v>
      </c>
      <c r="B2" s="507"/>
      <c r="C2" s="507"/>
      <c r="D2" s="507"/>
      <c r="E2" s="507"/>
      <c r="F2" s="507"/>
      <c r="G2" s="507"/>
      <c r="H2" s="507"/>
      <c r="I2" s="507"/>
    </row>
    <row r="3" spans="1:9" ht="15" customHeight="1">
      <c r="A3" s="503" t="s">
        <v>134</v>
      </c>
      <c r="B3" s="503"/>
      <c r="C3" s="503"/>
      <c r="D3" s="503"/>
      <c r="E3" s="503"/>
      <c r="F3" s="503"/>
      <c r="G3" s="503"/>
      <c r="H3" s="503"/>
      <c r="I3" s="503"/>
    </row>
    <row r="4" spans="1:9" ht="15" customHeight="1">
      <c r="A4" s="504" t="s">
        <v>375</v>
      </c>
      <c r="B4" s="504"/>
      <c r="C4" s="504"/>
      <c r="D4" s="504"/>
      <c r="E4" s="504"/>
      <c r="F4" s="504"/>
      <c r="G4" s="504"/>
      <c r="H4" s="504"/>
      <c r="I4" s="504"/>
    </row>
    <row r="5" spans="1:9" ht="15" customHeight="1">
      <c r="A5" s="508" t="s">
        <v>401</v>
      </c>
      <c r="B5" s="508"/>
      <c r="C5" s="508"/>
      <c r="D5" s="508"/>
      <c r="E5" s="508"/>
      <c r="F5" s="508"/>
      <c r="G5" s="508"/>
      <c r="H5" s="508"/>
      <c r="I5" s="508"/>
    </row>
    <row r="6" spans="1:9" ht="16.5" customHeight="1">
      <c r="A6" s="225"/>
      <c r="B6" s="3"/>
      <c r="C6" s="77"/>
      <c r="G6" s="78"/>
      <c r="H6" s="78"/>
      <c r="I6" s="472"/>
    </row>
    <row r="7" spans="1:9" ht="38.25" customHeight="1">
      <c r="A7" s="516" t="s">
        <v>243</v>
      </c>
      <c r="B7" s="516"/>
      <c r="C7" s="516"/>
      <c r="D7" s="516"/>
      <c r="E7" s="516"/>
      <c r="F7" s="516"/>
      <c r="G7" s="516"/>
      <c r="H7" s="516"/>
      <c r="I7" s="516"/>
    </row>
    <row r="8" ht="13.5" customHeight="1">
      <c r="I8" s="464" t="s">
        <v>45</v>
      </c>
    </row>
    <row r="9" spans="1:11" ht="13.5" customHeight="1">
      <c r="A9" s="227" t="s">
        <v>10</v>
      </c>
      <c r="B9" s="60" t="s">
        <v>46</v>
      </c>
      <c r="C9" s="60" t="s">
        <v>47</v>
      </c>
      <c r="D9" s="60" t="s">
        <v>48</v>
      </c>
      <c r="E9" s="513" t="s">
        <v>49</v>
      </c>
      <c r="F9" s="513"/>
      <c r="G9" s="513"/>
      <c r="H9" s="60" t="s">
        <v>50</v>
      </c>
      <c r="I9" s="473" t="s">
        <v>11</v>
      </c>
      <c r="J9" s="61"/>
      <c r="K9" s="43"/>
    </row>
    <row r="10" spans="1:12" s="42" customFormat="1" ht="15.75">
      <c r="A10" s="228" t="s">
        <v>51</v>
      </c>
      <c r="B10" s="62"/>
      <c r="C10" s="62"/>
      <c r="D10" s="62"/>
      <c r="E10" s="62"/>
      <c r="F10" s="62"/>
      <c r="G10" s="62"/>
      <c r="H10" s="63"/>
      <c r="I10" s="474">
        <f>I11+I57+I127+I45+I139</f>
        <v>78899.51956</v>
      </c>
      <c r="J10" s="64"/>
      <c r="K10" s="64"/>
      <c r="L10" s="65"/>
    </row>
    <row r="11" spans="1:11" s="42" customFormat="1" ht="15.75">
      <c r="A11" s="229" t="s">
        <v>52</v>
      </c>
      <c r="B11" s="51" t="s">
        <v>58</v>
      </c>
      <c r="C11" s="51" t="s">
        <v>53</v>
      </c>
      <c r="D11" s="51"/>
      <c r="E11" s="51"/>
      <c r="F11" s="51"/>
      <c r="G11" s="51"/>
      <c r="H11" s="51"/>
      <c r="I11" s="475">
        <f>I12+I18+I39+I120</f>
        <v>7921.765530000001</v>
      </c>
      <c r="J11" s="64"/>
      <c r="K11" s="44"/>
    </row>
    <row r="12" spans="1:11" s="42" customFormat="1" ht="25.5">
      <c r="A12" s="230" t="s">
        <v>54</v>
      </c>
      <c r="B12" s="51" t="s">
        <v>58</v>
      </c>
      <c r="C12" s="51" t="s">
        <v>53</v>
      </c>
      <c r="D12" s="51" t="s">
        <v>55</v>
      </c>
      <c r="E12" s="51"/>
      <c r="F12" s="51"/>
      <c r="G12" s="51"/>
      <c r="H12" s="51"/>
      <c r="I12" s="475">
        <f>I13</f>
        <v>62</v>
      </c>
      <c r="J12" s="64"/>
      <c r="K12" s="64"/>
    </row>
    <row r="13" spans="1:11" s="42" customFormat="1" ht="27" customHeight="1">
      <c r="A13" s="231" t="s">
        <v>93</v>
      </c>
      <c r="B13" s="51" t="s">
        <v>58</v>
      </c>
      <c r="C13" s="51" t="s">
        <v>53</v>
      </c>
      <c r="D13" s="51" t="s">
        <v>55</v>
      </c>
      <c r="E13" s="51" t="s">
        <v>97</v>
      </c>
      <c r="F13" s="51" t="s">
        <v>80</v>
      </c>
      <c r="G13" s="41"/>
      <c r="H13" s="41"/>
      <c r="I13" s="475">
        <f>I14</f>
        <v>62</v>
      </c>
      <c r="J13" s="64"/>
      <c r="K13" s="44"/>
    </row>
    <row r="14" spans="1:11" s="42" customFormat="1" ht="25.5">
      <c r="A14" s="232" t="s">
        <v>94</v>
      </c>
      <c r="B14" s="51" t="s">
        <v>58</v>
      </c>
      <c r="C14" s="51" t="s">
        <v>53</v>
      </c>
      <c r="D14" s="51" t="s">
        <v>55</v>
      </c>
      <c r="E14" s="51" t="s">
        <v>97</v>
      </c>
      <c r="F14" s="51" t="s">
        <v>81</v>
      </c>
      <c r="G14" s="41"/>
      <c r="H14" s="41"/>
      <c r="I14" s="475">
        <f>роспись!J9</f>
        <v>62</v>
      </c>
      <c r="J14" s="64"/>
      <c r="K14" s="44"/>
    </row>
    <row r="15" spans="1:11" s="42" customFormat="1" ht="15.75">
      <c r="A15" s="231" t="s">
        <v>334</v>
      </c>
      <c r="B15" s="51" t="s">
        <v>58</v>
      </c>
      <c r="C15" s="51" t="s">
        <v>53</v>
      </c>
      <c r="D15" s="51" t="s">
        <v>55</v>
      </c>
      <c r="E15" s="51" t="s">
        <v>97</v>
      </c>
      <c r="F15" s="51" t="s">
        <v>81</v>
      </c>
      <c r="G15" s="41" t="s">
        <v>333</v>
      </c>
      <c r="H15" s="41"/>
      <c r="I15" s="475">
        <f>I16</f>
        <v>62</v>
      </c>
      <c r="J15" s="64"/>
      <c r="K15" s="44"/>
    </row>
    <row r="16" spans="1:11" s="42" customFormat="1" ht="25.5">
      <c r="A16" s="231" t="s">
        <v>335</v>
      </c>
      <c r="B16" s="99" t="s">
        <v>58</v>
      </c>
      <c r="C16" s="99" t="s">
        <v>53</v>
      </c>
      <c r="D16" s="99" t="s">
        <v>55</v>
      </c>
      <c r="E16" s="99" t="s">
        <v>97</v>
      </c>
      <c r="F16" s="99" t="s">
        <v>81</v>
      </c>
      <c r="G16" s="100" t="s">
        <v>321</v>
      </c>
      <c r="H16" s="41"/>
      <c r="I16" s="475">
        <f>I17</f>
        <v>62</v>
      </c>
      <c r="J16" s="64"/>
      <c r="K16" s="44"/>
    </row>
    <row r="17" spans="1:11" ht="26.25">
      <c r="A17" s="220" t="s">
        <v>82</v>
      </c>
      <c r="B17" s="52" t="s">
        <v>58</v>
      </c>
      <c r="C17" s="52" t="s">
        <v>53</v>
      </c>
      <c r="D17" s="52" t="s">
        <v>55</v>
      </c>
      <c r="E17" s="52" t="s">
        <v>97</v>
      </c>
      <c r="F17" s="52" t="s">
        <v>81</v>
      </c>
      <c r="G17" s="40" t="s">
        <v>321</v>
      </c>
      <c r="H17" s="40" t="s">
        <v>113</v>
      </c>
      <c r="I17" s="476">
        <f>роспись!J12</f>
        <v>62</v>
      </c>
      <c r="J17" s="61"/>
      <c r="K17" s="43"/>
    </row>
    <row r="18" spans="1:11" s="42" customFormat="1" ht="38.25" customHeight="1">
      <c r="A18" s="233" t="s">
        <v>56</v>
      </c>
      <c r="B18" s="51" t="s">
        <v>58</v>
      </c>
      <c r="C18" s="51" t="s">
        <v>53</v>
      </c>
      <c r="D18" s="51" t="s">
        <v>57</v>
      </c>
      <c r="E18" s="51"/>
      <c r="F18" s="51"/>
      <c r="G18" s="51"/>
      <c r="H18" s="51"/>
      <c r="I18" s="477">
        <f>I19+I31+I34</f>
        <v>7649.765530000001</v>
      </c>
      <c r="J18" s="64"/>
      <c r="K18" s="44"/>
    </row>
    <row r="19" spans="1:11" s="42" customFormat="1" ht="27" customHeight="1">
      <c r="A19" s="231" t="s">
        <v>93</v>
      </c>
      <c r="B19" s="51" t="s">
        <v>58</v>
      </c>
      <c r="C19" s="51" t="s">
        <v>53</v>
      </c>
      <c r="D19" s="51" t="s">
        <v>57</v>
      </c>
      <c r="E19" s="51" t="s">
        <v>97</v>
      </c>
      <c r="F19" s="51" t="s">
        <v>80</v>
      </c>
      <c r="G19" s="51"/>
      <c r="H19" s="51"/>
      <c r="I19" s="477">
        <f>I20</f>
        <v>7630.46553</v>
      </c>
      <c r="J19" s="64"/>
      <c r="K19" s="44"/>
    </row>
    <row r="20" spans="1:11" s="42" customFormat="1" ht="25.5">
      <c r="A20" s="232" t="s">
        <v>94</v>
      </c>
      <c r="B20" s="51" t="s">
        <v>58</v>
      </c>
      <c r="C20" s="51" t="s">
        <v>53</v>
      </c>
      <c r="D20" s="51" t="s">
        <v>57</v>
      </c>
      <c r="E20" s="51" t="s">
        <v>97</v>
      </c>
      <c r="F20" s="51" t="s">
        <v>81</v>
      </c>
      <c r="G20" s="51"/>
      <c r="H20" s="51"/>
      <c r="I20" s="477">
        <f>I21+I29</f>
        <v>7630.46553</v>
      </c>
      <c r="J20" s="64"/>
      <c r="K20" s="44"/>
    </row>
    <row r="21" spans="1:11" s="42" customFormat="1" ht="15.75">
      <c r="A21" s="231" t="s">
        <v>334</v>
      </c>
      <c r="B21" s="51" t="s">
        <v>58</v>
      </c>
      <c r="C21" s="51" t="s">
        <v>53</v>
      </c>
      <c r="D21" s="51" t="s">
        <v>57</v>
      </c>
      <c r="E21" s="51" t="s">
        <v>97</v>
      </c>
      <c r="F21" s="51" t="s">
        <v>81</v>
      </c>
      <c r="G21" s="51" t="s">
        <v>333</v>
      </c>
      <c r="H21" s="51"/>
      <c r="I21" s="477">
        <f>I22+I24</f>
        <v>6725.16553</v>
      </c>
      <c r="J21" s="64"/>
      <c r="K21" s="44"/>
    </row>
    <row r="22" spans="1:11" s="42" customFormat="1" ht="25.5">
      <c r="A22" s="231" t="s">
        <v>335</v>
      </c>
      <c r="B22" s="51" t="s">
        <v>58</v>
      </c>
      <c r="C22" s="51" t="s">
        <v>53</v>
      </c>
      <c r="D22" s="51" t="s">
        <v>57</v>
      </c>
      <c r="E22" s="51" t="s">
        <v>97</v>
      </c>
      <c r="F22" s="51" t="s">
        <v>81</v>
      </c>
      <c r="G22" s="51" t="s">
        <v>321</v>
      </c>
      <c r="H22" s="51"/>
      <c r="I22" s="477">
        <f>I23</f>
        <v>4806.1</v>
      </c>
      <c r="J22" s="64"/>
      <c r="K22" s="44"/>
    </row>
    <row r="23" spans="1:11" ht="26.25">
      <c r="A23" s="220" t="s">
        <v>82</v>
      </c>
      <c r="B23" s="52" t="s">
        <v>58</v>
      </c>
      <c r="C23" s="52" t="s">
        <v>53</v>
      </c>
      <c r="D23" s="52" t="s">
        <v>57</v>
      </c>
      <c r="E23" s="52" t="s">
        <v>97</v>
      </c>
      <c r="F23" s="52" t="s">
        <v>81</v>
      </c>
      <c r="G23" s="52" t="s">
        <v>321</v>
      </c>
      <c r="H23" s="52" t="s">
        <v>83</v>
      </c>
      <c r="I23" s="478">
        <f>роспись!J19</f>
        <v>4806.1</v>
      </c>
      <c r="J23" s="61"/>
      <c r="K23" s="57"/>
    </row>
    <row r="24" spans="1:11" s="42" customFormat="1" ht="15.75">
      <c r="A24" s="230" t="s">
        <v>85</v>
      </c>
      <c r="B24" s="51" t="s">
        <v>58</v>
      </c>
      <c r="C24" s="51" t="s">
        <v>53</v>
      </c>
      <c r="D24" s="51" t="s">
        <v>57</v>
      </c>
      <c r="E24" s="51" t="s">
        <v>97</v>
      </c>
      <c r="F24" s="51" t="s">
        <v>81</v>
      </c>
      <c r="G24" s="51" t="s">
        <v>322</v>
      </c>
      <c r="H24" s="51"/>
      <c r="I24" s="479">
        <f>роспись!J22</f>
        <v>1919.0655300000003</v>
      </c>
      <c r="J24" s="64"/>
      <c r="K24" s="44"/>
    </row>
    <row r="25" spans="1:11" ht="26.25">
      <c r="A25" s="220" t="s">
        <v>86</v>
      </c>
      <c r="B25" s="52" t="s">
        <v>58</v>
      </c>
      <c r="C25" s="52" t="s">
        <v>53</v>
      </c>
      <c r="D25" s="52" t="s">
        <v>57</v>
      </c>
      <c r="E25" s="52" t="s">
        <v>97</v>
      </c>
      <c r="F25" s="52" t="s">
        <v>81</v>
      </c>
      <c r="G25" s="52" t="s">
        <v>322</v>
      </c>
      <c r="H25" s="52" t="s">
        <v>89</v>
      </c>
      <c r="I25" s="480">
        <f>роспись!J23</f>
        <v>1.7</v>
      </c>
      <c r="J25" s="61"/>
      <c r="K25" s="43"/>
    </row>
    <row r="26" spans="1:11" ht="26.25">
      <c r="A26" s="220" t="s">
        <v>87</v>
      </c>
      <c r="B26" s="52" t="s">
        <v>58</v>
      </c>
      <c r="C26" s="52" t="s">
        <v>53</v>
      </c>
      <c r="D26" s="52" t="s">
        <v>57</v>
      </c>
      <c r="E26" s="52" t="s">
        <v>97</v>
      </c>
      <c r="F26" s="52" t="s">
        <v>81</v>
      </c>
      <c r="G26" s="52" t="s">
        <v>322</v>
      </c>
      <c r="H26" s="52" t="s">
        <v>90</v>
      </c>
      <c r="I26" s="480">
        <f>роспись!J25</f>
        <v>1721.6457300000002</v>
      </c>
      <c r="J26" s="61"/>
      <c r="K26" s="43"/>
    </row>
    <row r="27" spans="1:11" ht="15.75">
      <c r="A27" s="234" t="s">
        <v>171</v>
      </c>
      <c r="B27" s="52" t="s">
        <v>58</v>
      </c>
      <c r="C27" s="52" t="s">
        <v>53</v>
      </c>
      <c r="D27" s="52" t="s">
        <v>57</v>
      </c>
      <c r="E27" s="52" t="s">
        <v>97</v>
      </c>
      <c r="F27" s="52" t="s">
        <v>81</v>
      </c>
      <c r="G27" s="52" t="s">
        <v>322</v>
      </c>
      <c r="H27" s="52" t="s">
        <v>172</v>
      </c>
      <c r="I27" s="480">
        <f>роспись!J34</f>
        <v>5</v>
      </c>
      <c r="J27" s="61"/>
      <c r="K27" s="43"/>
    </row>
    <row r="28" spans="1:11" ht="15.75">
      <c r="A28" s="220" t="s">
        <v>88</v>
      </c>
      <c r="B28" s="52" t="s">
        <v>58</v>
      </c>
      <c r="C28" s="52" t="s">
        <v>53</v>
      </c>
      <c r="D28" s="52" t="s">
        <v>57</v>
      </c>
      <c r="E28" s="52" t="s">
        <v>97</v>
      </c>
      <c r="F28" s="52" t="s">
        <v>81</v>
      </c>
      <c r="G28" s="52" t="s">
        <v>322</v>
      </c>
      <c r="H28" s="52" t="s">
        <v>91</v>
      </c>
      <c r="I28" s="478">
        <f>роспись!J36</f>
        <v>190.7198</v>
      </c>
      <c r="J28" s="61"/>
      <c r="K28" s="43"/>
    </row>
    <row r="29" spans="1:11" s="42" customFormat="1" ht="25.5">
      <c r="A29" s="231" t="s">
        <v>349</v>
      </c>
      <c r="B29" s="51" t="s">
        <v>58</v>
      </c>
      <c r="C29" s="51" t="s">
        <v>53</v>
      </c>
      <c r="D29" s="51" t="s">
        <v>57</v>
      </c>
      <c r="E29" s="51" t="s">
        <v>97</v>
      </c>
      <c r="F29" s="51" t="s">
        <v>81</v>
      </c>
      <c r="G29" s="51" t="s">
        <v>348</v>
      </c>
      <c r="H29" s="51"/>
      <c r="I29" s="479">
        <f>I30</f>
        <v>905.3</v>
      </c>
      <c r="J29" s="64"/>
      <c r="K29" s="44"/>
    </row>
    <row r="30" spans="1:11" ht="26.25">
      <c r="A30" s="220" t="s">
        <v>82</v>
      </c>
      <c r="B30" s="52" t="s">
        <v>58</v>
      </c>
      <c r="C30" s="52" t="s">
        <v>53</v>
      </c>
      <c r="D30" s="52" t="s">
        <v>57</v>
      </c>
      <c r="E30" s="52" t="s">
        <v>97</v>
      </c>
      <c r="F30" s="52" t="s">
        <v>81</v>
      </c>
      <c r="G30" s="52" t="s">
        <v>348</v>
      </c>
      <c r="H30" s="52" t="s">
        <v>83</v>
      </c>
      <c r="I30" s="480">
        <f>роспись!J43</f>
        <v>905.3</v>
      </c>
      <c r="J30" s="61"/>
      <c r="K30" s="43"/>
    </row>
    <row r="31" spans="1:11" s="42" customFormat="1" ht="51">
      <c r="A31" s="235" t="s">
        <v>241</v>
      </c>
      <c r="B31" s="51" t="s">
        <v>58</v>
      </c>
      <c r="C31" s="67" t="s">
        <v>53</v>
      </c>
      <c r="D31" s="67" t="s">
        <v>57</v>
      </c>
      <c r="E31" s="51" t="s">
        <v>343</v>
      </c>
      <c r="F31" s="51" t="s">
        <v>81</v>
      </c>
      <c r="G31" s="67"/>
      <c r="H31" s="67"/>
      <c r="I31" s="479">
        <f>I32</f>
        <v>15</v>
      </c>
      <c r="J31" s="64"/>
      <c r="K31" s="44"/>
    </row>
    <row r="32" spans="1:11" ht="27">
      <c r="A32" s="236" t="s">
        <v>242</v>
      </c>
      <c r="B32" s="99" t="s">
        <v>58</v>
      </c>
      <c r="C32" s="159" t="s">
        <v>53</v>
      </c>
      <c r="D32" s="159" t="s">
        <v>57</v>
      </c>
      <c r="E32" s="99" t="s">
        <v>343</v>
      </c>
      <c r="F32" s="99" t="s">
        <v>81</v>
      </c>
      <c r="G32" s="400" t="s">
        <v>240</v>
      </c>
      <c r="H32" s="159"/>
      <c r="I32" s="480">
        <f>I33</f>
        <v>15</v>
      </c>
      <c r="J32" s="61"/>
      <c r="K32" s="43"/>
    </row>
    <row r="33" spans="1:11" ht="26.25">
      <c r="A33" s="237" t="s">
        <v>87</v>
      </c>
      <c r="B33" s="52" t="s">
        <v>58</v>
      </c>
      <c r="C33" s="68" t="s">
        <v>53</v>
      </c>
      <c r="D33" s="68" t="s">
        <v>57</v>
      </c>
      <c r="E33" s="52" t="s">
        <v>343</v>
      </c>
      <c r="F33" s="52" t="s">
        <v>81</v>
      </c>
      <c r="G33" s="381" t="s">
        <v>240</v>
      </c>
      <c r="H33" s="68" t="s">
        <v>90</v>
      </c>
      <c r="I33" s="480">
        <f>роспись!J48</f>
        <v>15</v>
      </c>
      <c r="J33" s="61"/>
      <c r="K33" s="43"/>
    </row>
    <row r="34" spans="1:11" s="42" customFormat="1" ht="25.5">
      <c r="A34" s="230" t="s">
        <v>208</v>
      </c>
      <c r="B34" s="51" t="s">
        <v>58</v>
      </c>
      <c r="C34" s="67" t="s">
        <v>53</v>
      </c>
      <c r="D34" s="67" t="s">
        <v>57</v>
      </c>
      <c r="E34" s="67" t="s">
        <v>3</v>
      </c>
      <c r="F34" s="67" t="s">
        <v>80</v>
      </c>
      <c r="G34" s="378"/>
      <c r="H34" s="67"/>
      <c r="I34" s="479">
        <f>I35</f>
        <v>4.3</v>
      </c>
      <c r="J34" s="64"/>
      <c r="K34" s="44"/>
    </row>
    <row r="35" spans="1:11" s="42" customFormat="1" ht="51">
      <c r="A35" s="230" t="s">
        <v>209</v>
      </c>
      <c r="B35" s="51" t="s">
        <v>58</v>
      </c>
      <c r="C35" s="67" t="s">
        <v>53</v>
      </c>
      <c r="D35" s="67" t="s">
        <v>57</v>
      </c>
      <c r="E35" s="67" t="s">
        <v>3</v>
      </c>
      <c r="F35" s="67" t="s">
        <v>81</v>
      </c>
      <c r="G35" s="67"/>
      <c r="H35" s="67"/>
      <c r="I35" s="479">
        <f>I36</f>
        <v>4.3</v>
      </c>
      <c r="J35" s="64"/>
      <c r="K35" s="44"/>
    </row>
    <row r="36" spans="1:11" s="42" customFormat="1" ht="40.5">
      <c r="A36" s="402" t="s">
        <v>95</v>
      </c>
      <c r="B36" s="377" t="s">
        <v>58</v>
      </c>
      <c r="C36" s="378" t="s">
        <v>53</v>
      </c>
      <c r="D36" s="378" t="s">
        <v>57</v>
      </c>
      <c r="E36" s="378" t="s">
        <v>3</v>
      </c>
      <c r="F36" s="378" t="s">
        <v>81</v>
      </c>
      <c r="G36" s="378" t="s">
        <v>344</v>
      </c>
      <c r="H36" s="378"/>
      <c r="I36" s="491">
        <f>I37</f>
        <v>4.3</v>
      </c>
      <c r="J36" s="64"/>
      <c r="K36" s="44"/>
    </row>
    <row r="37" spans="1:11" s="42" customFormat="1" ht="30" customHeight="1">
      <c r="A37" s="402" t="s">
        <v>96</v>
      </c>
      <c r="B37" s="377" t="s">
        <v>58</v>
      </c>
      <c r="C37" s="378" t="s">
        <v>53</v>
      </c>
      <c r="D37" s="378" t="s">
        <v>57</v>
      </c>
      <c r="E37" s="378" t="s">
        <v>3</v>
      </c>
      <c r="F37" s="378" t="s">
        <v>81</v>
      </c>
      <c r="G37" s="378" t="s">
        <v>2</v>
      </c>
      <c r="H37" s="378"/>
      <c r="I37" s="491">
        <f>роспись!J54</f>
        <v>4.3</v>
      </c>
      <c r="J37" s="64"/>
      <c r="K37" s="44"/>
    </row>
    <row r="38" spans="1:11" ht="26.25">
      <c r="A38" s="379" t="s">
        <v>87</v>
      </c>
      <c r="B38" s="380" t="s">
        <v>58</v>
      </c>
      <c r="C38" s="381" t="s">
        <v>53</v>
      </c>
      <c r="D38" s="381" t="s">
        <v>57</v>
      </c>
      <c r="E38" s="381" t="s">
        <v>3</v>
      </c>
      <c r="F38" s="381" t="s">
        <v>81</v>
      </c>
      <c r="G38" s="381" t="s">
        <v>2</v>
      </c>
      <c r="H38" s="381" t="s">
        <v>90</v>
      </c>
      <c r="I38" s="492">
        <f>роспись!J55</f>
        <v>4.3</v>
      </c>
      <c r="J38" s="61"/>
      <c r="K38" s="43"/>
    </row>
    <row r="39" spans="1:11" s="42" customFormat="1" ht="12.75" customHeight="1">
      <c r="A39" s="235" t="s">
        <v>59</v>
      </c>
      <c r="B39" s="51" t="s">
        <v>58</v>
      </c>
      <c r="C39" s="51" t="s">
        <v>53</v>
      </c>
      <c r="D39" s="67" t="s">
        <v>60</v>
      </c>
      <c r="E39" s="67"/>
      <c r="F39" s="67"/>
      <c r="G39" s="67"/>
      <c r="H39" s="67"/>
      <c r="I39" s="479">
        <f>I40</f>
        <v>200</v>
      </c>
      <c r="J39" s="64"/>
      <c r="K39" s="44"/>
    </row>
    <row r="40" spans="1:228" s="42" customFormat="1" ht="25.5">
      <c r="A40" s="231" t="s">
        <v>93</v>
      </c>
      <c r="B40" s="51" t="s">
        <v>58</v>
      </c>
      <c r="C40" s="51" t="s">
        <v>53</v>
      </c>
      <c r="D40" s="51" t="s">
        <v>60</v>
      </c>
      <c r="E40" s="51" t="s">
        <v>97</v>
      </c>
      <c r="F40" s="51" t="s">
        <v>80</v>
      </c>
      <c r="G40" s="51"/>
      <c r="H40" s="51"/>
      <c r="I40" s="477">
        <f>I41</f>
        <v>200</v>
      </c>
      <c r="J40" s="64"/>
      <c r="K40" s="44"/>
      <c r="P40" s="45"/>
      <c r="Q40" s="46"/>
      <c r="R40" s="47"/>
      <c r="S40" s="47"/>
      <c r="T40" s="47"/>
      <c r="U40" s="47"/>
      <c r="V40" s="48"/>
      <c r="W40" s="47"/>
      <c r="X40" s="49"/>
      <c r="AB40" s="45"/>
      <c r="AJ40" s="45"/>
      <c r="AK40" s="46"/>
      <c r="AL40" s="47"/>
      <c r="AM40" s="47"/>
      <c r="AN40" s="47"/>
      <c r="AO40" s="47"/>
      <c r="AP40" s="48"/>
      <c r="AQ40" s="47"/>
      <c r="AR40" s="49"/>
      <c r="AV40" s="45"/>
      <c r="BD40" s="45"/>
      <c r="BE40" s="46"/>
      <c r="BF40" s="47"/>
      <c r="BG40" s="47"/>
      <c r="BH40" s="47"/>
      <c r="BI40" s="47"/>
      <c r="BJ40" s="48"/>
      <c r="BK40" s="47"/>
      <c r="BL40" s="49"/>
      <c r="BP40" s="45"/>
      <c r="BX40" s="45"/>
      <c r="BY40" s="46"/>
      <c r="BZ40" s="47"/>
      <c r="CA40" s="47"/>
      <c r="CB40" s="47"/>
      <c r="CC40" s="47"/>
      <c r="CD40" s="48"/>
      <c r="CE40" s="47"/>
      <c r="CF40" s="49"/>
      <c r="CJ40" s="45"/>
      <c r="CR40" s="45"/>
      <c r="CS40" s="46"/>
      <c r="CT40" s="47"/>
      <c r="CU40" s="47"/>
      <c r="CV40" s="47"/>
      <c r="CW40" s="47"/>
      <c r="CX40" s="48"/>
      <c r="CY40" s="47"/>
      <c r="CZ40" s="49"/>
      <c r="DD40" s="45"/>
      <c r="DL40" s="45"/>
      <c r="DM40" s="46"/>
      <c r="DN40" s="47"/>
      <c r="DO40" s="47"/>
      <c r="DP40" s="47"/>
      <c r="DQ40" s="47"/>
      <c r="DR40" s="48"/>
      <c r="DS40" s="47"/>
      <c r="DT40" s="49"/>
      <c r="DX40" s="45"/>
      <c r="EF40" s="45"/>
      <c r="EG40" s="46"/>
      <c r="EH40" s="47"/>
      <c r="EI40" s="47"/>
      <c r="EJ40" s="47"/>
      <c r="EK40" s="47"/>
      <c r="EL40" s="48"/>
      <c r="EM40" s="47"/>
      <c r="EN40" s="49"/>
      <c r="ER40" s="45"/>
      <c r="EZ40" s="45"/>
      <c r="FA40" s="46"/>
      <c r="FB40" s="47"/>
      <c r="FC40" s="47"/>
      <c r="FD40" s="47"/>
      <c r="FE40" s="47"/>
      <c r="FF40" s="48"/>
      <c r="FG40" s="47"/>
      <c r="FH40" s="49"/>
      <c r="FL40" s="45"/>
      <c r="FT40" s="45"/>
      <c r="FU40" s="46"/>
      <c r="FV40" s="47"/>
      <c r="FW40" s="47"/>
      <c r="FX40" s="47"/>
      <c r="FY40" s="47"/>
      <c r="FZ40" s="48"/>
      <c r="GA40" s="47"/>
      <c r="GB40" s="49"/>
      <c r="GF40" s="45"/>
      <c r="GN40" s="45"/>
      <c r="GO40" s="46"/>
      <c r="GP40" s="47"/>
      <c r="GQ40" s="47"/>
      <c r="GR40" s="47"/>
      <c r="GS40" s="47"/>
      <c r="GT40" s="48"/>
      <c r="GU40" s="47"/>
      <c r="GV40" s="49"/>
      <c r="GZ40" s="45"/>
      <c r="HH40" s="45"/>
      <c r="HI40" s="46"/>
      <c r="HJ40" s="47"/>
      <c r="HK40" s="47"/>
      <c r="HL40" s="47"/>
      <c r="HM40" s="47"/>
      <c r="HN40" s="48"/>
      <c r="HO40" s="47"/>
      <c r="HP40" s="49"/>
      <c r="HT40" s="45"/>
    </row>
    <row r="41" spans="1:11" s="42" customFormat="1" ht="25.5">
      <c r="A41" s="232" t="s">
        <v>94</v>
      </c>
      <c r="B41" s="51" t="s">
        <v>58</v>
      </c>
      <c r="C41" s="51" t="s">
        <v>53</v>
      </c>
      <c r="D41" s="51" t="s">
        <v>60</v>
      </c>
      <c r="E41" s="51" t="s">
        <v>97</v>
      </c>
      <c r="F41" s="51" t="s">
        <v>81</v>
      </c>
      <c r="G41" s="51"/>
      <c r="H41" s="51"/>
      <c r="I41" s="477">
        <f>I42</f>
        <v>200</v>
      </c>
      <c r="J41" s="64"/>
      <c r="K41" s="44"/>
    </row>
    <row r="42" spans="1:11" s="42" customFormat="1" ht="15.75">
      <c r="A42" s="401" t="s">
        <v>334</v>
      </c>
      <c r="B42" s="377" t="s">
        <v>58</v>
      </c>
      <c r="C42" s="377" t="s">
        <v>53</v>
      </c>
      <c r="D42" s="377" t="s">
        <v>60</v>
      </c>
      <c r="E42" s="377" t="s">
        <v>97</v>
      </c>
      <c r="F42" s="377" t="s">
        <v>81</v>
      </c>
      <c r="G42" s="377" t="s">
        <v>333</v>
      </c>
      <c r="H42" s="377"/>
      <c r="I42" s="493">
        <f>I43</f>
        <v>200</v>
      </c>
      <c r="J42" s="64"/>
      <c r="K42" s="44"/>
    </row>
    <row r="43" spans="1:11" s="42" customFormat="1" ht="12.75" customHeight="1">
      <c r="A43" s="235" t="s">
        <v>350</v>
      </c>
      <c r="B43" s="51" t="s">
        <v>58</v>
      </c>
      <c r="C43" s="51" t="s">
        <v>53</v>
      </c>
      <c r="D43" s="51" t="s">
        <v>60</v>
      </c>
      <c r="E43" s="51" t="s">
        <v>97</v>
      </c>
      <c r="F43" s="51" t="s">
        <v>81</v>
      </c>
      <c r="G43" s="51" t="s">
        <v>323</v>
      </c>
      <c r="H43" s="51"/>
      <c r="I43" s="477">
        <f>I44</f>
        <v>200</v>
      </c>
      <c r="J43" s="64"/>
      <c r="K43" s="44"/>
    </row>
    <row r="44" spans="1:11" ht="14.25" customHeight="1">
      <c r="A44" s="234" t="s">
        <v>98</v>
      </c>
      <c r="B44" s="52" t="s">
        <v>58</v>
      </c>
      <c r="C44" s="52" t="s">
        <v>53</v>
      </c>
      <c r="D44" s="52" t="s">
        <v>60</v>
      </c>
      <c r="E44" s="52" t="s">
        <v>97</v>
      </c>
      <c r="F44" s="52" t="s">
        <v>81</v>
      </c>
      <c r="G44" s="52" t="s">
        <v>323</v>
      </c>
      <c r="H44" s="52" t="s">
        <v>99</v>
      </c>
      <c r="I44" s="480">
        <f>роспись!J62</f>
        <v>200</v>
      </c>
      <c r="J44" s="61"/>
      <c r="K44" s="43"/>
    </row>
    <row r="45" spans="1:11" s="42" customFormat="1" ht="18" customHeight="1">
      <c r="A45" s="229" t="s">
        <v>61</v>
      </c>
      <c r="B45" s="51" t="s">
        <v>58</v>
      </c>
      <c r="C45" s="62" t="s">
        <v>57</v>
      </c>
      <c r="D45" s="51"/>
      <c r="E45" s="51"/>
      <c r="F45" s="51"/>
      <c r="G45" s="51"/>
      <c r="H45" s="51"/>
      <c r="I45" s="475">
        <f>I46</f>
        <v>7139.5</v>
      </c>
      <c r="J45" s="64"/>
      <c r="K45" s="44"/>
    </row>
    <row r="46" spans="1:11" s="42" customFormat="1" ht="12.75" customHeight="1">
      <c r="A46" s="229" t="s">
        <v>100</v>
      </c>
      <c r="B46" s="51" t="s">
        <v>58</v>
      </c>
      <c r="C46" s="51" t="s">
        <v>57</v>
      </c>
      <c r="D46" s="51" t="s">
        <v>63</v>
      </c>
      <c r="E46" s="51"/>
      <c r="F46" s="51"/>
      <c r="G46" s="51"/>
      <c r="H46" s="51"/>
      <c r="I46" s="479">
        <f>I47</f>
        <v>7139.5</v>
      </c>
      <c r="J46" s="64"/>
      <c r="K46" s="44"/>
    </row>
    <row r="47" spans="1:11" s="42" customFormat="1" ht="25.5">
      <c r="A47" s="231" t="s">
        <v>93</v>
      </c>
      <c r="B47" s="51" t="s">
        <v>58</v>
      </c>
      <c r="C47" s="51" t="s">
        <v>57</v>
      </c>
      <c r="D47" s="51" t="s">
        <v>63</v>
      </c>
      <c r="E47" s="51" t="s">
        <v>97</v>
      </c>
      <c r="F47" s="51" t="s">
        <v>80</v>
      </c>
      <c r="G47" s="51"/>
      <c r="H47" s="51"/>
      <c r="I47" s="479">
        <f>I48</f>
        <v>7139.5</v>
      </c>
      <c r="J47" s="64"/>
      <c r="K47" s="44"/>
    </row>
    <row r="48" spans="1:11" s="42" customFormat="1" ht="25.5">
      <c r="A48" s="232" t="s">
        <v>94</v>
      </c>
      <c r="B48" s="51" t="s">
        <v>58</v>
      </c>
      <c r="C48" s="51" t="s">
        <v>57</v>
      </c>
      <c r="D48" s="51" t="s">
        <v>63</v>
      </c>
      <c r="E48" s="51" t="s">
        <v>97</v>
      </c>
      <c r="F48" s="51" t="s">
        <v>81</v>
      </c>
      <c r="G48" s="51"/>
      <c r="H48" s="51"/>
      <c r="I48" s="479">
        <f>I49</f>
        <v>7139.5</v>
      </c>
      <c r="J48" s="64"/>
      <c r="K48" s="44"/>
    </row>
    <row r="49" spans="1:11" s="42" customFormat="1" ht="27.75" customHeight="1">
      <c r="A49" s="401" t="s">
        <v>352</v>
      </c>
      <c r="B49" s="377" t="s">
        <v>58</v>
      </c>
      <c r="C49" s="377" t="s">
        <v>57</v>
      </c>
      <c r="D49" s="377" t="s">
        <v>63</v>
      </c>
      <c r="E49" s="377" t="s">
        <v>97</v>
      </c>
      <c r="F49" s="377" t="s">
        <v>81</v>
      </c>
      <c r="G49" s="377" t="s">
        <v>351</v>
      </c>
      <c r="H49" s="377"/>
      <c r="I49" s="491">
        <f>I50+I52</f>
        <v>7139.5</v>
      </c>
      <c r="J49" s="64"/>
      <c r="K49" s="44"/>
    </row>
    <row r="50" spans="1:11" s="42" customFormat="1" ht="25.5">
      <c r="A50" s="382" t="s">
        <v>102</v>
      </c>
      <c r="B50" s="377" t="s">
        <v>58</v>
      </c>
      <c r="C50" s="377" t="s">
        <v>57</v>
      </c>
      <c r="D50" s="377" t="s">
        <v>63</v>
      </c>
      <c r="E50" s="377" t="s">
        <v>97</v>
      </c>
      <c r="F50" s="377" t="s">
        <v>81</v>
      </c>
      <c r="G50" s="377" t="s">
        <v>404</v>
      </c>
      <c r="H50" s="377"/>
      <c r="I50" s="491">
        <f>I51</f>
        <v>5269</v>
      </c>
      <c r="J50" s="64"/>
      <c r="K50" s="44"/>
    </row>
    <row r="51" spans="1:11" ht="26.25">
      <c r="A51" s="220" t="s">
        <v>87</v>
      </c>
      <c r="B51" s="52" t="s">
        <v>58</v>
      </c>
      <c r="C51" s="52" t="s">
        <v>57</v>
      </c>
      <c r="D51" s="52" t="s">
        <v>63</v>
      </c>
      <c r="E51" s="52" t="s">
        <v>97</v>
      </c>
      <c r="F51" s="52" t="s">
        <v>81</v>
      </c>
      <c r="G51" s="52" t="s">
        <v>404</v>
      </c>
      <c r="H51" s="52" t="s">
        <v>104</v>
      </c>
      <c r="I51" s="480">
        <f>роспись!J70</f>
        <v>5269</v>
      </c>
      <c r="J51" s="61"/>
      <c r="K51" s="43"/>
    </row>
    <row r="52" spans="1:11" ht="38.25">
      <c r="A52" s="382" t="s">
        <v>405</v>
      </c>
      <c r="B52" s="51" t="s">
        <v>58</v>
      </c>
      <c r="C52" s="51" t="s">
        <v>57</v>
      </c>
      <c r="D52" s="51" t="s">
        <v>63</v>
      </c>
      <c r="E52" s="51" t="s">
        <v>97</v>
      </c>
      <c r="F52" s="51" t="s">
        <v>81</v>
      </c>
      <c r="G52" s="51" t="s">
        <v>351</v>
      </c>
      <c r="H52" s="51"/>
      <c r="I52" s="479">
        <f>I53+I54+I55+I56</f>
        <v>1870.5</v>
      </c>
      <c r="J52" s="61"/>
      <c r="K52" s="43"/>
    </row>
    <row r="53" spans="1:11" ht="26.25">
      <c r="A53" s="220" t="s">
        <v>87</v>
      </c>
      <c r="B53" s="52" t="s">
        <v>58</v>
      </c>
      <c r="C53" s="52" t="s">
        <v>57</v>
      </c>
      <c r="D53" s="52" t="s">
        <v>63</v>
      </c>
      <c r="E53" s="52" t="s">
        <v>97</v>
      </c>
      <c r="F53" s="52" t="s">
        <v>81</v>
      </c>
      <c r="G53" s="52" t="s">
        <v>324</v>
      </c>
      <c r="H53" s="52" t="s">
        <v>90</v>
      </c>
      <c r="I53" s="480">
        <f>роспись!J75</f>
        <v>1500</v>
      </c>
      <c r="J53" s="61"/>
      <c r="K53" s="43"/>
    </row>
    <row r="54" spans="1:11" ht="15.75">
      <c r="A54" s="69" t="s">
        <v>162</v>
      </c>
      <c r="B54" s="52" t="s">
        <v>58</v>
      </c>
      <c r="C54" s="52" t="s">
        <v>57</v>
      </c>
      <c r="D54" s="52" t="s">
        <v>63</v>
      </c>
      <c r="E54" s="52" t="s">
        <v>97</v>
      </c>
      <c r="F54" s="52" t="s">
        <v>81</v>
      </c>
      <c r="G54" s="52" t="s">
        <v>324</v>
      </c>
      <c r="H54" s="52" t="s">
        <v>104</v>
      </c>
      <c r="I54" s="480">
        <f>роспись!J76</f>
        <v>0.5</v>
      </c>
      <c r="J54" s="61"/>
      <c r="K54" s="43"/>
    </row>
    <row r="55" spans="1:11" ht="26.25">
      <c r="A55" s="139" t="s">
        <v>87</v>
      </c>
      <c r="B55" s="52" t="s">
        <v>58</v>
      </c>
      <c r="C55" s="52" t="s">
        <v>57</v>
      </c>
      <c r="D55" s="52" t="s">
        <v>63</v>
      </c>
      <c r="E55" s="52" t="s">
        <v>97</v>
      </c>
      <c r="F55" s="52" t="s">
        <v>81</v>
      </c>
      <c r="G55" s="52" t="s">
        <v>403</v>
      </c>
      <c r="H55" s="52" t="s">
        <v>90</v>
      </c>
      <c r="I55" s="480">
        <f>роспись!J77</f>
        <v>70</v>
      </c>
      <c r="J55" s="61"/>
      <c r="K55" s="43"/>
    </row>
    <row r="56" spans="1:11" ht="26.25">
      <c r="A56" s="238" t="s">
        <v>106</v>
      </c>
      <c r="B56" s="52" t="s">
        <v>58</v>
      </c>
      <c r="C56" s="52" t="s">
        <v>57</v>
      </c>
      <c r="D56" s="52" t="s">
        <v>63</v>
      </c>
      <c r="E56" s="52" t="s">
        <v>97</v>
      </c>
      <c r="F56" s="52" t="s">
        <v>81</v>
      </c>
      <c r="G56" s="52" t="s">
        <v>403</v>
      </c>
      <c r="H56" s="52" t="s">
        <v>107</v>
      </c>
      <c r="I56" s="480">
        <f>роспись!J79</f>
        <v>300</v>
      </c>
      <c r="J56" s="61"/>
      <c r="K56" s="43"/>
    </row>
    <row r="57" spans="1:11" s="42" customFormat="1" ht="15.75" customHeight="1">
      <c r="A57" s="229" t="s">
        <v>64</v>
      </c>
      <c r="B57" s="51" t="s">
        <v>58</v>
      </c>
      <c r="C57" s="62" t="s">
        <v>62</v>
      </c>
      <c r="D57" s="51"/>
      <c r="E57" s="51"/>
      <c r="F57" s="51"/>
      <c r="G57" s="51"/>
      <c r="H57" s="51"/>
      <c r="I57" s="475">
        <f>I58+I87+I105</f>
        <v>63575.55403</v>
      </c>
      <c r="J57" s="64"/>
      <c r="K57" s="44"/>
    </row>
    <row r="58" spans="1:11" s="42" customFormat="1" ht="15.75">
      <c r="A58" s="235" t="s">
        <v>65</v>
      </c>
      <c r="B58" s="51" t="s">
        <v>58</v>
      </c>
      <c r="C58" s="51" t="s">
        <v>62</v>
      </c>
      <c r="D58" s="51" t="s">
        <v>53</v>
      </c>
      <c r="E58" s="51"/>
      <c r="F58" s="51"/>
      <c r="G58" s="51"/>
      <c r="H58" s="51"/>
      <c r="I58" s="477">
        <f>I59+I67</f>
        <v>41436.15078</v>
      </c>
      <c r="J58" s="64"/>
      <c r="K58" s="44"/>
    </row>
    <row r="59" spans="1:11" s="42" customFormat="1" ht="25.5">
      <c r="A59" s="231" t="s">
        <v>93</v>
      </c>
      <c r="B59" s="51" t="s">
        <v>58</v>
      </c>
      <c r="C59" s="51" t="s">
        <v>62</v>
      </c>
      <c r="D59" s="51" t="s">
        <v>53</v>
      </c>
      <c r="E59" s="51" t="s">
        <v>97</v>
      </c>
      <c r="F59" s="51" t="s">
        <v>80</v>
      </c>
      <c r="G59" s="51"/>
      <c r="H59" s="51"/>
      <c r="I59" s="477">
        <f>I60</f>
        <v>3328.4</v>
      </c>
      <c r="J59" s="64"/>
      <c r="K59" s="44"/>
    </row>
    <row r="60" spans="1:11" s="42" customFormat="1" ht="25.5">
      <c r="A60" s="232" t="s">
        <v>94</v>
      </c>
      <c r="B60" s="51" t="s">
        <v>58</v>
      </c>
      <c r="C60" s="51" t="s">
        <v>62</v>
      </c>
      <c r="D60" s="51" t="s">
        <v>53</v>
      </c>
      <c r="E60" s="51" t="s">
        <v>97</v>
      </c>
      <c r="F60" s="51" t="s">
        <v>81</v>
      </c>
      <c r="G60" s="51"/>
      <c r="H60" s="51"/>
      <c r="I60" s="477">
        <f>I61+I66</f>
        <v>3328.4</v>
      </c>
      <c r="J60" s="64"/>
      <c r="K60" s="44"/>
    </row>
    <row r="61" spans="1:11" s="42" customFormat="1" ht="27.75" customHeight="1">
      <c r="A61" s="403" t="s">
        <v>352</v>
      </c>
      <c r="B61" s="51" t="s">
        <v>58</v>
      </c>
      <c r="C61" s="51" t="s">
        <v>62</v>
      </c>
      <c r="D61" s="51" t="s">
        <v>53</v>
      </c>
      <c r="E61" s="51" t="s">
        <v>97</v>
      </c>
      <c r="F61" s="51" t="s">
        <v>81</v>
      </c>
      <c r="G61" s="51" t="s">
        <v>351</v>
      </c>
      <c r="H61" s="51"/>
      <c r="I61" s="477">
        <f>I62+I65+I64</f>
        <v>3314</v>
      </c>
      <c r="J61" s="64"/>
      <c r="K61" s="44"/>
    </row>
    <row r="62" spans="1:11" s="42" customFormat="1" ht="12.75" customHeight="1">
      <c r="A62" s="279" t="s">
        <v>388</v>
      </c>
      <c r="B62" s="51" t="s">
        <v>58</v>
      </c>
      <c r="C62" s="51" t="s">
        <v>62</v>
      </c>
      <c r="D62" s="51" t="s">
        <v>53</v>
      </c>
      <c r="E62" s="51" t="s">
        <v>97</v>
      </c>
      <c r="F62" s="51" t="s">
        <v>81</v>
      </c>
      <c r="G62" s="51" t="s">
        <v>392</v>
      </c>
      <c r="H62" s="51"/>
      <c r="I62" s="479">
        <f>I63</f>
        <v>3214</v>
      </c>
      <c r="J62" s="64"/>
      <c r="K62" s="44"/>
    </row>
    <row r="63" spans="1:11" s="42" customFormat="1" ht="24.75" customHeight="1">
      <c r="A63" s="220" t="s">
        <v>101</v>
      </c>
      <c r="B63" s="52" t="s">
        <v>58</v>
      </c>
      <c r="C63" s="52" t="s">
        <v>62</v>
      </c>
      <c r="D63" s="52" t="s">
        <v>53</v>
      </c>
      <c r="E63" s="52" t="s">
        <v>97</v>
      </c>
      <c r="F63" s="52" t="s">
        <v>81</v>
      </c>
      <c r="G63" s="52" t="s">
        <v>392</v>
      </c>
      <c r="H63" s="52" t="s">
        <v>103</v>
      </c>
      <c r="I63" s="480">
        <f>роспись!J92</f>
        <v>3214</v>
      </c>
      <c r="J63" s="61"/>
      <c r="K63" s="44"/>
    </row>
    <row r="64" spans="1:11" s="42" customFormat="1" ht="24.75" customHeight="1">
      <c r="A64" s="442"/>
      <c r="B64" s="52"/>
      <c r="C64" s="52"/>
      <c r="D64" s="52"/>
      <c r="E64" s="52"/>
      <c r="F64" s="52"/>
      <c r="G64" s="52"/>
      <c r="H64" s="52"/>
      <c r="I64" s="480"/>
      <c r="J64" s="61"/>
      <c r="K64" s="44"/>
    </row>
    <row r="65" spans="1:11" s="42" customFormat="1" ht="24.75" customHeight="1">
      <c r="A65" s="220" t="s">
        <v>87</v>
      </c>
      <c r="B65" s="52" t="s">
        <v>58</v>
      </c>
      <c r="C65" s="52" t="s">
        <v>62</v>
      </c>
      <c r="D65" s="52" t="s">
        <v>53</v>
      </c>
      <c r="E65" s="52" t="s">
        <v>97</v>
      </c>
      <c r="F65" s="52" t="s">
        <v>81</v>
      </c>
      <c r="G65" s="52" t="s">
        <v>325</v>
      </c>
      <c r="H65" s="52" t="s">
        <v>90</v>
      </c>
      <c r="I65" s="480">
        <f>роспись!J96</f>
        <v>100</v>
      </c>
      <c r="J65" s="61"/>
      <c r="K65" s="44"/>
    </row>
    <row r="66" spans="1:11" s="42" customFormat="1" ht="65.25" customHeight="1">
      <c r="A66" s="53" t="s">
        <v>396</v>
      </c>
      <c r="B66" s="52" t="s">
        <v>58</v>
      </c>
      <c r="C66" s="52" t="s">
        <v>62</v>
      </c>
      <c r="D66" s="52" t="s">
        <v>53</v>
      </c>
      <c r="E66" s="52" t="s">
        <v>97</v>
      </c>
      <c r="F66" s="52" t="s">
        <v>81</v>
      </c>
      <c r="G66" s="52" t="s">
        <v>395</v>
      </c>
      <c r="H66" s="52" t="s">
        <v>90</v>
      </c>
      <c r="I66" s="480">
        <f>роспись!J98</f>
        <v>14.4</v>
      </c>
      <c r="J66" s="61"/>
      <c r="K66" s="44"/>
    </row>
    <row r="67" spans="1:11" s="42" customFormat="1" ht="24.75" customHeight="1">
      <c r="A67" s="231" t="s">
        <v>93</v>
      </c>
      <c r="B67" s="51" t="s">
        <v>58</v>
      </c>
      <c r="C67" s="51" t="s">
        <v>62</v>
      </c>
      <c r="D67" s="51" t="s">
        <v>53</v>
      </c>
      <c r="E67" s="51" t="s">
        <v>57</v>
      </c>
      <c r="F67" s="51" t="s">
        <v>130</v>
      </c>
      <c r="G67" s="51"/>
      <c r="H67" s="51"/>
      <c r="I67" s="479">
        <f>I77+I82</f>
        <v>38107.75078</v>
      </c>
      <c r="J67" s="64"/>
      <c r="K67" s="44"/>
    </row>
    <row r="68" spans="1:11" s="42" customFormat="1" ht="49.5" customHeight="1" hidden="1">
      <c r="A68" s="242" t="s">
        <v>129</v>
      </c>
      <c r="B68" s="99" t="s">
        <v>58</v>
      </c>
      <c r="C68" s="99" t="s">
        <v>62</v>
      </c>
      <c r="D68" s="99" t="s">
        <v>53</v>
      </c>
      <c r="E68" s="99" t="s">
        <v>57</v>
      </c>
      <c r="F68" s="99" t="s">
        <v>130</v>
      </c>
      <c r="G68" s="99"/>
      <c r="H68" s="99"/>
      <c r="I68" s="479">
        <f>I69</f>
        <v>0</v>
      </c>
      <c r="J68" s="61"/>
      <c r="K68" s="44"/>
    </row>
    <row r="69" spans="1:11" s="42" customFormat="1" ht="24.75" customHeight="1" hidden="1">
      <c r="A69" s="243" t="s">
        <v>131</v>
      </c>
      <c r="B69" s="52" t="s">
        <v>58</v>
      </c>
      <c r="C69" s="52" t="s">
        <v>62</v>
      </c>
      <c r="D69" s="52" t="s">
        <v>53</v>
      </c>
      <c r="E69" s="52" t="s">
        <v>57</v>
      </c>
      <c r="F69" s="52" t="s">
        <v>130</v>
      </c>
      <c r="G69" s="52" t="s">
        <v>166</v>
      </c>
      <c r="H69" s="52"/>
      <c r="I69" s="479">
        <f>I70</f>
        <v>0</v>
      </c>
      <c r="J69" s="61"/>
      <c r="K69" s="44"/>
    </row>
    <row r="70" spans="1:11" s="96" customFormat="1" ht="24.75" customHeight="1" hidden="1">
      <c r="A70" s="240" t="s">
        <v>106</v>
      </c>
      <c r="B70" s="52" t="s">
        <v>58</v>
      </c>
      <c r="C70" s="52" t="s">
        <v>62</v>
      </c>
      <c r="D70" s="52" t="s">
        <v>53</v>
      </c>
      <c r="E70" s="52" t="s">
        <v>57</v>
      </c>
      <c r="F70" s="52" t="s">
        <v>130</v>
      </c>
      <c r="G70" s="98" t="s">
        <v>166</v>
      </c>
      <c r="H70" s="98" t="s">
        <v>107</v>
      </c>
      <c r="I70" s="481"/>
      <c r="J70" s="94"/>
      <c r="K70" s="95"/>
    </row>
    <row r="71" spans="1:11" s="96" customFormat="1" ht="24.75" customHeight="1" hidden="1">
      <c r="A71" s="244" t="s">
        <v>177</v>
      </c>
      <c r="B71" s="51" t="s">
        <v>58</v>
      </c>
      <c r="C71" s="51" t="s">
        <v>62</v>
      </c>
      <c r="D71" s="51" t="s">
        <v>53</v>
      </c>
      <c r="E71" s="51" t="s">
        <v>174</v>
      </c>
      <c r="F71" s="51" t="s">
        <v>80</v>
      </c>
      <c r="G71" s="178"/>
      <c r="H71" s="178"/>
      <c r="I71" s="482">
        <f>I72</f>
        <v>0</v>
      </c>
      <c r="J71" s="94"/>
      <c r="K71" s="95"/>
    </row>
    <row r="72" spans="1:11" s="96" customFormat="1" ht="39" hidden="1">
      <c r="A72" s="240" t="s">
        <v>176</v>
      </c>
      <c r="B72" s="52" t="s">
        <v>58</v>
      </c>
      <c r="C72" s="52" t="s">
        <v>62</v>
      </c>
      <c r="D72" s="52" t="s">
        <v>53</v>
      </c>
      <c r="E72" s="52" t="s">
        <v>174</v>
      </c>
      <c r="F72" s="52" t="s">
        <v>92</v>
      </c>
      <c r="G72" s="98"/>
      <c r="H72" s="98"/>
      <c r="I72" s="482">
        <f>I73</f>
        <v>0</v>
      </c>
      <c r="J72" s="94"/>
      <c r="K72" s="95"/>
    </row>
    <row r="73" spans="1:11" s="96" customFormat="1" ht="38.25" customHeight="1" hidden="1">
      <c r="A73" s="240" t="s">
        <v>222</v>
      </c>
      <c r="B73" s="52" t="s">
        <v>58</v>
      </c>
      <c r="C73" s="52" t="s">
        <v>62</v>
      </c>
      <c r="D73" s="52" t="s">
        <v>53</v>
      </c>
      <c r="E73" s="52" t="s">
        <v>174</v>
      </c>
      <c r="F73" s="52" t="s">
        <v>92</v>
      </c>
      <c r="G73" s="98" t="s">
        <v>175</v>
      </c>
      <c r="H73" s="98"/>
      <c r="I73" s="482">
        <f>I74</f>
        <v>0</v>
      </c>
      <c r="J73" s="94"/>
      <c r="K73" s="95"/>
    </row>
    <row r="74" spans="1:11" s="96" customFormat="1" ht="24.75" customHeight="1" hidden="1">
      <c r="A74" s="220" t="s">
        <v>87</v>
      </c>
      <c r="B74" s="52" t="s">
        <v>58</v>
      </c>
      <c r="C74" s="52" t="s">
        <v>62</v>
      </c>
      <c r="D74" s="52" t="s">
        <v>53</v>
      </c>
      <c r="E74" s="52" t="s">
        <v>174</v>
      </c>
      <c r="F74" s="52" t="s">
        <v>92</v>
      </c>
      <c r="G74" s="98" t="s">
        <v>175</v>
      </c>
      <c r="H74" s="98" t="s">
        <v>90</v>
      </c>
      <c r="I74" s="481"/>
      <c r="J74" s="94"/>
      <c r="K74" s="95"/>
    </row>
    <row r="75" spans="1:11" s="96" customFormat="1" ht="25.5" hidden="1">
      <c r="A75" s="235" t="s">
        <v>218</v>
      </c>
      <c r="B75" s="51" t="s">
        <v>58</v>
      </c>
      <c r="C75" s="51" t="s">
        <v>62</v>
      </c>
      <c r="D75" s="51" t="s">
        <v>53</v>
      </c>
      <c r="E75" s="51" t="s">
        <v>57</v>
      </c>
      <c r="F75" s="51" t="s">
        <v>81</v>
      </c>
      <c r="G75" s="178" t="s">
        <v>221</v>
      </c>
      <c r="H75" s="178"/>
      <c r="I75" s="482">
        <f>I76</f>
        <v>0</v>
      </c>
      <c r="J75" s="94"/>
      <c r="K75" s="95"/>
    </row>
    <row r="76" spans="1:11" s="96" customFormat="1" ht="24.75" customHeight="1" hidden="1">
      <c r="A76" s="220" t="s">
        <v>87</v>
      </c>
      <c r="B76" s="52" t="s">
        <v>58</v>
      </c>
      <c r="C76" s="52" t="s">
        <v>62</v>
      </c>
      <c r="D76" s="52" t="s">
        <v>53</v>
      </c>
      <c r="E76" s="52" t="s">
        <v>57</v>
      </c>
      <c r="F76" s="52" t="s">
        <v>81</v>
      </c>
      <c r="G76" s="98" t="s">
        <v>221</v>
      </c>
      <c r="H76" s="98" t="s">
        <v>90</v>
      </c>
      <c r="I76" s="481"/>
      <c r="J76" s="94"/>
      <c r="K76" s="95"/>
    </row>
    <row r="77" spans="1:11" s="96" customFormat="1" ht="24.75" customHeight="1">
      <c r="A77" s="449" t="s">
        <v>387</v>
      </c>
      <c r="B77" s="52" t="s">
        <v>58</v>
      </c>
      <c r="C77" s="52" t="s">
        <v>62</v>
      </c>
      <c r="D77" s="52" t="s">
        <v>53</v>
      </c>
      <c r="E77" s="52" t="s">
        <v>57</v>
      </c>
      <c r="F77" s="52" t="s">
        <v>130</v>
      </c>
      <c r="G77" s="221"/>
      <c r="H77" s="98"/>
      <c r="I77" s="482">
        <f>I78+I80</f>
        <v>33443.85078</v>
      </c>
      <c r="J77" s="94"/>
      <c r="K77" s="95"/>
    </row>
    <row r="78" spans="1:11" s="96" customFormat="1" ht="24.75" customHeight="1">
      <c r="A78" s="452" t="s">
        <v>213</v>
      </c>
      <c r="B78" s="52" t="s">
        <v>58</v>
      </c>
      <c r="C78" s="52" t="s">
        <v>62</v>
      </c>
      <c r="D78" s="52" t="s">
        <v>53</v>
      </c>
      <c r="E78" s="52" t="s">
        <v>57</v>
      </c>
      <c r="F78" s="52" t="s">
        <v>130</v>
      </c>
      <c r="G78" s="221" t="s">
        <v>215</v>
      </c>
      <c r="H78" s="98"/>
      <c r="I78" s="482">
        <f>I79</f>
        <v>17528.7391</v>
      </c>
      <c r="J78" s="94"/>
      <c r="K78" s="95"/>
    </row>
    <row r="79" spans="1:11" s="96" customFormat="1" ht="24.75" customHeight="1">
      <c r="A79" s="447" t="s">
        <v>106</v>
      </c>
      <c r="B79" s="52" t="s">
        <v>58</v>
      </c>
      <c r="C79" s="52" t="s">
        <v>62</v>
      </c>
      <c r="D79" s="52" t="s">
        <v>53</v>
      </c>
      <c r="E79" s="52" t="s">
        <v>57</v>
      </c>
      <c r="F79" s="52" t="s">
        <v>130</v>
      </c>
      <c r="G79" s="221" t="s">
        <v>215</v>
      </c>
      <c r="H79" s="221" t="s">
        <v>107</v>
      </c>
      <c r="I79" s="481">
        <f>роспись!J103</f>
        <v>17528.7391</v>
      </c>
      <c r="J79" s="94"/>
      <c r="K79" s="95"/>
    </row>
    <row r="80" spans="1:11" s="96" customFormat="1" ht="24.75" customHeight="1">
      <c r="A80" s="453" t="s">
        <v>214</v>
      </c>
      <c r="B80" s="52" t="s">
        <v>58</v>
      </c>
      <c r="C80" s="52" t="s">
        <v>62</v>
      </c>
      <c r="D80" s="52" t="s">
        <v>53</v>
      </c>
      <c r="E80" s="52" t="s">
        <v>57</v>
      </c>
      <c r="F80" s="52" t="s">
        <v>130</v>
      </c>
      <c r="G80" s="221" t="s">
        <v>166</v>
      </c>
      <c r="H80" s="98"/>
      <c r="I80" s="482">
        <f>I81</f>
        <v>15915.11168</v>
      </c>
      <c r="J80" s="94"/>
      <c r="K80" s="95"/>
    </row>
    <row r="81" spans="1:11" s="96" customFormat="1" ht="24.75" customHeight="1">
      <c r="A81" s="447" t="s">
        <v>106</v>
      </c>
      <c r="B81" s="52" t="s">
        <v>58</v>
      </c>
      <c r="C81" s="52" t="s">
        <v>62</v>
      </c>
      <c r="D81" s="52" t="s">
        <v>53</v>
      </c>
      <c r="E81" s="52" t="s">
        <v>57</v>
      </c>
      <c r="F81" s="52" t="s">
        <v>130</v>
      </c>
      <c r="G81" s="221" t="s">
        <v>166</v>
      </c>
      <c r="H81" s="221" t="s">
        <v>107</v>
      </c>
      <c r="I81" s="481">
        <f>роспись!J106</f>
        <v>15915.11168</v>
      </c>
      <c r="J81" s="94"/>
      <c r="K81" s="95"/>
    </row>
    <row r="82" spans="1:11" s="96" customFormat="1" ht="24.75" customHeight="1">
      <c r="A82" s="232" t="s">
        <v>94</v>
      </c>
      <c r="B82" s="52" t="s">
        <v>58</v>
      </c>
      <c r="C82" s="52" t="s">
        <v>62</v>
      </c>
      <c r="D82" s="52" t="s">
        <v>53</v>
      </c>
      <c r="E82" s="52" t="s">
        <v>57</v>
      </c>
      <c r="F82" s="52" t="s">
        <v>130</v>
      </c>
      <c r="G82" s="52"/>
      <c r="H82" s="221"/>
      <c r="I82" s="482">
        <f>I83</f>
        <v>4663.9</v>
      </c>
      <c r="J82" s="94"/>
      <c r="K82" s="95"/>
    </row>
    <row r="83" spans="1:11" s="96" customFormat="1" ht="24.75" customHeight="1">
      <c r="A83" s="232" t="s">
        <v>346</v>
      </c>
      <c r="B83" s="52" t="s">
        <v>58</v>
      </c>
      <c r="C83" s="52" t="s">
        <v>62</v>
      </c>
      <c r="D83" s="52" t="s">
        <v>53</v>
      </c>
      <c r="E83" s="52" t="s">
        <v>57</v>
      </c>
      <c r="F83" s="52" t="s">
        <v>130</v>
      </c>
      <c r="G83" s="52" t="s">
        <v>345</v>
      </c>
      <c r="H83" s="221"/>
      <c r="I83" s="482">
        <f>I84</f>
        <v>4663.9</v>
      </c>
      <c r="J83" s="94"/>
      <c r="K83" s="95"/>
    </row>
    <row r="84" spans="1:11" s="96" customFormat="1" ht="24.75" customHeight="1">
      <c r="A84" s="239" t="s">
        <v>347</v>
      </c>
      <c r="B84" s="52" t="s">
        <v>58</v>
      </c>
      <c r="C84" s="52" t="s">
        <v>62</v>
      </c>
      <c r="D84" s="52" t="s">
        <v>53</v>
      </c>
      <c r="E84" s="52" t="s">
        <v>57</v>
      </c>
      <c r="F84" s="52" t="s">
        <v>130</v>
      </c>
      <c r="G84" s="52" t="s">
        <v>166</v>
      </c>
      <c r="H84" s="221"/>
      <c r="I84" s="481">
        <f>I85+I86</f>
        <v>4663.9</v>
      </c>
      <c r="J84" s="94"/>
      <c r="K84" s="95"/>
    </row>
    <row r="85" spans="1:11" s="96" customFormat="1" ht="24.75" customHeight="1">
      <c r="A85" s="240" t="s">
        <v>106</v>
      </c>
      <c r="B85" s="52" t="s">
        <v>58</v>
      </c>
      <c r="C85" s="52" t="s">
        <v>62</v>
      </c>
      <c r="D85" s="52" t="s">
        <v>53</v>
      </c>
      <c r="E85" s="52" t="s">
        <v>57</v>
      </c>
      <c r="F85" s="52" t="s">
        <v>130</v>
      </c>
      <c r="G85" s="52" t="s">
        <v>166</v>
      </c>
      <c r="H85" s="52" t="s">
        <v>107</v>
      </c>
      <c r="I85" s="481">
        <f>роспись!J109</f>
        <v>1918</v>
      </c>
      <c r="J85" s="94"/>
      <c r="K85" s="95"/>
    </row>
    <row r="86" spans="1:11" s="96" customFormat="1" ht="24.75" customHeight="1">
      <c r="A86" s="241" t="s">
        <v>106</v>
      </c>
      <c r="B86" s="52" t="s">
        <v>58</v>
      </c>
      <c r="C86" s="52" t="s">
        <v>62</v>
      </c>
      <c r="D86" s="52" t="s">
        <v>53</v>
      </c>
      <c r="E86" s="52" t="s">
        <v>57</v>
      </c>
      <c r="F86" s="52" t="s">
        <v>130</v>
      </c>
      <c r="G86" s="52" t="s">
        <v>166</v>
      </c>
      <c r="H86" s="52" t="s">
        <v>107</v>
      </c>
      <c r="I86" s="481">
        <f>роспись!J120</f>
        <v>2745.9</v>
      </c>
      <c r="J86" s="94"/>
      <c r="K86" s="95"/>
    </row>
    <row r="87" spans="1:11" s="42" customFormat="1" ht="12.75" customHeight="1">
      <c r="A87" s="229" t="s">
        <v>66</v>
      </c>
      <c r="B87" s="51" t="s">
        <v>58</v>
      </c>
      <c r="C87" s="51" t="s">
        <v>62</v>
      </c>
      <c r="D87" s="51" t="s">
        <v>55</v>
      </c>
      <c r="E87" s="51"/>
      <c r="F87" s="51"/>
      <c r="G87" s="51"/>
      <c r="H87" s="51"/>
      <c r="I87" s="479">
        <f>I88</f>
        <v>5988.6</v>
      </c>
      <c r="J87" s="64"/>
      <c r="K87" s="44"/>
    </row>
    <row r="88" spans="1:11" s="42" customFormat="1" ht="25.5">
      <c r="A88" s="231" t="s">
        <v>93</v>
      </c>
      <c r="B88" s="51" t="s">
        <v>58</v>
      </c>
      <c r="C88" s="70" t="s">
        <v>62</v>
      </c>
      <c r="D88" s="70" t="s">
        <v>55</v>
      </c>
      <c r="E88" s="70" t="s">
        <v>97</v>
      </c>
      <c r="F88" s="70" t="s">
        <v>80</v>
      </c>
      <c r="G88" s="51"/>
      <c r="H88" s="51"/>
      <c r="I88" s="479">
        <f>I89</f>
        <v>5988.6</v>
      </c>
      <c r="J88" s="64"/>
      <c r="K88" s="44"/>
    </row>
    <row r="89" spans="1:11" s="42" customFormat="1" ht="25.5">
      <c r="A89" s="232" t="s">
        <v>94</v>
      </c>
      <c r="B89" s="51" t="s">
        <v>58</v>
      </c>
      <c r="C89" s="70" t="s">
        <v>62</v>
      </c>
      <c r="D89" s="70" t="s">
        <v>55</v>
      </c>
      <c r="E89" s="70" t="s">
        <v>97</v>
      </c>
      <c r="F89" s="70" t="s">
        <v>81</v>
      </c>
      <c r="G89" s="51"/>
      <c r="H89" s="51"/>
      <c r="I89" s="479">
        <f>I91+I95</f>
        <v>5988.6</v>
      </c>
      <c r="J89" s="64"/>
      <c r="K89" s="44"/>
    </row>
    <row r="90" spans="1:11" s="42" customFormat="1" ht="23.25" customHeight="1">
      <c r="A90" s="404" t="s">
        <v>352</v>
      </c>
      <c r="B90" s="51" t="s">
        <v>58</v>
      </c>
      <c r="C90" s="70" t="s">
        <v>62</v>
      </c>
      <c r="D90" s="70" t="s">
        <v>55</v>
      </c>
      <c r="E90" s="70" t="s">
        <v>97</v>
      </c>
      <c r="F90" s="70" t="s">
        <v>81</v>
      </c>
      <c r="G90" s="51" t="s">
        <v>351</v>
      </c>
      <c r="H90" s="51"/>
      <c r="I90" s="479">
        <f>I91+I96</f>
        <v>5988.6</v>
      </c>
      <c r="J90" s="64"/>
      <c r="K90" s="44"/>
    </row>
    <row r="91" spans="1:11" s="42" customFormat="1" ht="12.75" customHeight="1">
      <c r="A91" s="245" t="s">
        <v>340</v>
      </c>
      <c r="B91" s="51" t="s">
        <v>58</v>
      </c>
      <c r="C91" s="70" t="s">
        <v>62</v>
      </c>
      <c r="D91" s="70" t="s">
        <v>55</v>
      </c>
      <c r="E91" s="70" t="s">
        <v>97</v>
      </c>
      <c r="F91" s="70" t="s">
        <v>81</v>
      </c>
      <c r="G91" s="70" t="s">
        <v>325</v>
      </c>
      <c r="H91" s="70"/>
      <c r="I91" s="479">
        <f>I92+I93+I94</f>
        <v>1767.83333</v>
      </c>
      <c r="J91" s="64"/>
      <c r="K91" s="44"/>
    </row>
    <row r="92" spans="1:11" s="42" customFormat="1" ht="26.25">
      <c r="A92" s="220" t="s">
        <v>101</v>
      </c>
      <c r="B92" s="52" t="s">
        <v>58</v>
      </c>
      <c r="C92" s="71" t="s">
        <v>62</v>
      </c>
      <c r="D92" s="71" t="s">
        <v>55</v>
      </c>
      <c r="E92" s="71" t="s">
        <v>97</v>
      </c>
      <c r="F92" s="71" t="s">
        <v>81</v>
      </c>
      <c r="G92" s="71" t="s">
        <v>325</v>
      </c>
      <c r="H92" s="71" t="s">
        <v>103</v>
      </c>
      <c r="I92" s="480">
        <f>роспись!J139</f>
        <v>400</v>
      </c>
      <c r="J92" s="61"/>
      <c r="K92" s="44"/>
    </row>
    <row r="93" spans="1:11" ht="26.25">
      <c r="A93" s="220" t="s">
        <v>87</v>
      </c>
      <c r="B93" s="52" t="s">
        <v>58</v>
      </c>
      <c r="C93" s="71" t="s">
        <v>62</v>
      </c>
      <c r="D93" s="71" t="s">
        <v>55</v>
      </c>
      <c r="E93" s="71" t="s">
        <v>97</v>
      </c>
      <c r="F93" s="71" t="s">
        <v>81</v>
      </c>
      <c r="G93" s="71" t="s">
        <v>325</v>
      </c>
      <c r="H93" s="71" t="s">
        <v>90</v>
      </c>
      <c r="I93" s="480">
        <f>роспись!J143</f>
        <v>852.73333</v>
      </c>
      <c r="J93" s="61"/>
      <c r="K93" s="43"/>
    </row>
    <row r="94" spans="1:11" ht="26.25">
      <c r="A94" s="69" t="s">
        <v>359</v>
      </c>
      <c r="B94" s="52" t="s">
        <v>58</v>
      </c>
      <c r="C94" s="71" t="s">
        <v>62</v>
      </c>
      <c r="D94" s="71" t="s">
        <v>55</v>
      </c>
      <c r="E94" s="71" t="s">
        <v>97</v>
      </c>
      <c r="F94" s="71" t="s">
        <v>81</v>
      </c>
      <c r="G94" s="71" t="s">
        <v>325</v>
      </c>
      <c r="H94" s="71" t="s">
        <v>107</v>
      </c>
      <c r="I94" s="480">
        <f>роспись!J148</f>
        <v>515.1</v>
      </c>
      <c r="J94" s="61"/>
      <c r="K94" s="43"/>
    </row>
    <row r="95" spans="1:11" ht="51.75">
      <c r="A95" s="379" t="s">
        <v>356</v>
      </c>
      <c r="B95" s="52" t="s">
        <v>58</v>
      </c>
      <c r="C95" s="71" t="s">
        <v>62</v>
      </c>
      <c r="D95" s="71" t="s">
        <v>55</v>
      </c>
      <c r="E95" s="71" t="s">
        <v>97</v>
      </c>
      <c r="F95" s="71" t="s">
        <v>81</v>
      </c>
      <c r="G95" s="71" t="s">
        <v>353</v>
      </c>
      <c r="H95" s="71"/>
      <c r="I95" s="479">
        <f>I96</f>
        <v>4220.76667</v>
      </c>
      <c r="J95" s="61"/>
      <c r="K95" s="43"/>
    </row>
    <row r="96" spans="1:11" ht="39">
      <c r="A96" s="379" t="s">
        <v>357</v>
      </c>
      <c r="B96" s="52" t="s">
        <v>58</v>
      </c>
      <c r="C96" s="71" t="s">
        <v>62</v>
      </c>
      <c r="D96" s="71" t="s">
        <v>55</v>
      </c>
      <c r="E96" s="71" t="s">
        <v>97</v>
      </c>
      <c r="F96" s="71" t="s">
        <v>81</v>
      </c>
      <c r="G96" s="71" t="s">
        <v>331</v>
      </c>
      <c r="H96" s="71"/>
      <c r="I96" s="480">
        <f>I97</f>
        <v>4220.76667</v>
      </c>
      <c r="J96" s="61"/>
      <c r="K96" s="43"/>
    </row>
    <row r="97" spans="1:11" ht="25.5">
      <c r="A97" s="234" t="s">
        <v>105</v>
      </c>
      <c r="B97" s="52" t="s">
        <v>58</v>
      </c>
      <c r="C97" s="71" t="s">
        <v>62</v>
      </c>
      <c r="D97" s="71" t="s">
        <v>55</v>
      </c>
      <c r="E97" s="71" t="s">
        <v>97</v>
      </c>
      <c r="F97" s="71" t="s">
        <v>81</v>
      </c>
      <c r="G97" s="71" t="s">
        <v>331</v>
      </c>
      <c r="H97" s="71" t="s">
        <v>104</v>
      </c>
      <c r="I97" s="480">
        <f>роспись!J152</f>
        <v>4220.76667</v>
      </c>
      <c r="J97" s="61"/>
      <c r="K97" s="43"/>
    </row>
    <row r="98" spans="1:11" s="42" customFormat="1" ht="25.5" hidden="1">
      <c r="A98" s="235" t="s">
        <v>216</v>
      </c>
      <c r="B98" s="51" t="s">
        <v>58</v>
      </c>
      <c r="C98" s="70" t="s">
        <v>62</v>
      </c>
      <c r="D98" s="70" t="s">
        <v>55</v>
      </c>
      <c r="E98" s="70" t="s">
        <v>57</v>
      </c>
      <c r="F98" s="70" t="s">
        <v>80</v>
      </c>
      <c r="G98" s="70"/>
      <c r="H98" s="70"/>
      <c r="I98" s="479">
        <f>I99</f>
        <v>0</v>
      </c>
      <c r="J98" s="64"/>
      <c r="K98" s="44"/>
    </row>
    <row r="99" spans="1:11" ht="54" hidden="1">
      <c r="A99" s="246" t="s">
        <v>217</v>
      </c>
      <c r="B99" s="52" t="s">
        <v>58</v>
      </c>
      <c r="C99" s="71" t="s">
        <v>62</v>
      </c>
      <c r="D99" s="71" t="s">
        <v>55</v>
      </c>
      <c r="E99" s="71" t="s">
        <v>57</v>
      </c>
      <c r="F99" s="71" t="s">
        <v>81</v>
      </c>
      <c r="G99" s="71"/>
      <c r="H99" s="71"/>
      <c r="I99" s="480">
        <f>I101+I103</f>
        <v>0</v>
      </c>
      <c r="J99" s="61"/>
      <c r="K99" s="43"/>
    </row>
    <row r="100" spans="1:11" ht="15.75" customHeight="1" hidden="1">
      <c r="A100" s="234" t="s">
        <v>218</v>
      </c>
      <c r="B100" s="52" t="s">
        <v>58</v>
      </c>
      <c r="C100" s="71" t="s">
        <v>62</v>
      </c>
      <c r="D100" s="71" t="s">
        <v>55</v>
      </c>
      <c r="E100" s="71" t="s">
        <v>57</v>
      </c>
      <c r="F100" s="71" t="s">
        <v>81</v>
      </c>
      <c r="G100" s="71" t="s">
        <v>220</v>
      </c>
      <c r="H100" s="71"/>
      <c r="I100" s="480">
        <f>I101</f>
        <v>0</v>
      </c>
      <c r="J100" s="61"/>
      <c r="K100" s="43"/>
    </row>
    <row r="101" spans="1:11" ht="15.75" customHeight="1" hidden="1">
      <c r="A101" s="234" t="s">
        <v>219</v>
      </c>
      <c r="B101" s="52" t="s">
        <v>58</v>
      </c>
      <c r="C101" s="71" t="s">
        <v>62</v>
      </c>
      <c r="D101" s="71" t="s">
        <v>55</v>
      </c>
      <c r="E101" s="71" t="s">
        <v>57</v>
      </c>
      <c r="F101" s="71" t="s">
        <v>81</v>
      </c>
      <c r="G101" s="71" t="s">
        <v>175</v>
      </c>
      <c r="H101" s="71"/>
      <c r="I101" s="480">
        <f>I102</f>
        <v>0</v>
      </c>
      <c r="J101" s="61"/>
      <c r="K101" s="43"/>
    </row>
    <row r="102" spans="1:11" ht="15.75" customHeight="1" hidden="1">
      <c r="A102" s="241" t="s">
        <v>106</v>
      </c>
      <c r="B102" s="52" t="s">
        <v>58</v>
      </c>
      <c r="C102" s="71" t="s">
        <v>62</v>
      </c>
      <c r="D102" s="71" t="s">
        <v>55</v>
      </c>
      <c r="E102" s="71" t="s">
        <v>57</v>
      </c>
      <c r="F102" s="71" t="s">
        <v>81</v>
      </c>
      <c r="G102" s="71" t="s">
        <v>175</v>
      </c>
      <c r="H102" s="71" t="s">
        <v>107</v>
      </c>
      <c r="I102" s="480"/>
      <c r="J102" s="61"/>
      <c r="K102" s="43"/>
    </row>
    <row r="103" spans="1:11" ht="51" hidden="1">
      <c r="A103" s="234" t="s">
        <v>223</v>
      </c>
      <c r="B103" s="52" t="s">
        <v>58</v>
      </c>
      <c r="C103" s="71" t="s">
        <v>62</v>
      </c>
      <c r="D103" s="71" t="s">
        <v>55</v>
      </c>
      <c r="E103" s="71" t="s">
        <v>57</v>
      </c>
      <c r="F103" s="71" t="s">
        <v>81</v>
      </c>
      <c r="G103" s="71" t="s">
        <v>221</v>
      </c>
      <c r="H103" s="71"/>
      <c r="I103" s="480">
        <f>I104</f>
        <v>0</v>
      </c>
      <c r="J103" s="61"/>
      <c r="K103" s="43"/>
    </row>
    <row r="104" spans="1:11" ht="25.5" hidden="1">
      <c r="A104" s="241" t="s">
        <v>106</v>
      </c>
      <c r="B104" s="52" t="s">
        <v>58</v>
      </c>
      <c r="C104" s="71" t="s">
        <v>62</v>
      </c>
      <c r="D104" s="71" t="s">
        <v>55</v>
      </c>
      <c r="E104" s="71" t="s">
        <v>57</v>
      </c>
      <c r="F104" s="71" t="s">
        <v>81</v>
      </c>
      <c r="G104" s="71" t="s">
        <v>221</v>
      </c>
      <c r="H104" s="71" t="s">
        <v>107</v>
      </c>
      <c r="I104" s="480"/>
      <c r="J104" s="61"/>
      <c r="K104" s="43"/>
    </row>
    <row r="105" spans="1:11" s="42" customFormat="1" ht="12.75" customHeight="1">
      <c r="A105" s="235" t="s">
        <v>67</v>
      </c>
      <c r="B105" s="51" t="s">
        <v>58</v>
      </c>
      <c r="C105" s="51" t="s">
        <v>62</v>
      </c>
      <c r="D105" s="51" t="s">
        <v>68</v>
      </c>
      <c r="E105" s="51"/>
      <c r="F105" s="51"/>
      <c r="G105" s="51"/>
      <c r="H105" s="51"/>
      <c r="I105" s="477">
        <f>I106</f>
        <v>16150.803249999999</v>
      </c>
      <c r="J105" s="64"/>
      <c r="K105" s="44"/>
    </row>
    <row r="106" spans="1:11" s="42" customFormat="1" ht="25.5">
      <c r="A106" s="231" t="s">
        <v>93</v>
      </c>
      <c r="B106" s="51" t="s">
        <v>58</v>
      </c>
      <c r="C106" s="51" t="s">
        <v>62</v>
      </c>
      <c r="D106" s="51" t="s">
        <v>68</v>
      </c>
      <c r="E106" s="51" t="s">
        <v>97</v>
      </c>
      <c r="F106" s="51" t="s">
        <v>80</v>
      </c>
      <c r="G106" s="51"/>
      <c r="H106" s="51"/>
      <c r="I106" s="477">
        <f>I107</f>
        <v>16150.803249999999</v>
      </c>
      <c r="J106" s="64"/>
      <c r="K106" s="44"/>
    </row>
    <row r="107" spans="1:11" s="42" customFormat="1" ht="25.5">
      <c r="A107" s="232" t="s">
        <v>94</v>
      </c>
      <c r="B107" s="51" t="s">
        <v>58</v>
      </c>
      <c r="C107" s="51" t="s">
        <v>62</v>
      </c>
      <c r="D107" s="51" t="s">
        <v>68</v>
      </c>
      <c r="E107" s="51" t="s">
        <v>97</v>
      </c>
      <c r="F107" s="51" t="s">
        <v>81</v>
      </c>
      <c r="G107" s="51"/>
      <c r="H107" s="51"/>
      <c r="I107" s="477">
        <f>роспись!J165</f>
        <v>16150.803249999999</v>
      </c>
      <c r="J107" s="64"/>
      <c r="K107" s="44"/>
    </row>
    <row r="108" spans="1:11" s="42" customFormat="1" ht="15.75">
      <c r="A108" s="230" t="s">
        <v>341</v>
      </c>
      <c r="B108" s="51" t="s">
        <v>58</v>
      </c>
      <c r="C108" s="51" t="s">
        <v>62</v>
      </c>
      <c r="D108" s="51" t="s">
        <v>68</v>
      </c>
      <c r="E108" s="51" t="s">
        <v>97</v>
      </c>
      <c r="F108" s="51" t="s">
        <v>81</v>
      </c>
      <c r="G108" s="51" t="s">
        <v>326</v>
      </c>
      <c r="H108" s="51"/>
      <c r="I108" s="477">
        <f>I109+I112+I114</f>
        <v>15388.453249999999</v>
      </c>
      <c r="J108" s="64"/>
      <c r="K108" s="44"/>
    </row>
    <row r="109" spans="1:11" s="42" customFormat="1" ht="12.75" customHeight="1">
      <c r="A109" s="236" t="s">
        <v>69</v>
      </c>
      <c r="B109" s="51" t="s">
        <v>58</v>
      </c>
      <c r="C109" s="51" t="s">
        <v>62</v>
      </c>
      <c r="D109" s="51" t="s">
        <v>68</v>
      </c>
      <c r="E109" s="51" t="s">
        <v>97</v>
      </c>
      <c r="F109" s="51" t="s">
        <v>81</v>
      </c>
      <c r="G109" s="51" t="s">
        <v>327</v>
      </c>
      <c r="H109" s="51"/>
      <c r="I109" s="477">
        <f>I110+I111</f>
        <v>6535.7</v>
      </c>
      <c r="J109" s="64"/>
      <c r="K109" s="44"/>
    </row>
    <row r="110" spans="1:11" ht="26.25">
      <c r="A110" s="220" t="s">
        <v>87</v>
      </c>
      <c r="B110" s="52" t="s">
        <v>58</v>
      </c>
      <c r="C110" s="52" t="s">
        <v>62</v>
      </c>
      <c r="D110" s="52" t="s">
        <v>68</v>
      </c>
      <c r="E110" s="52" t="s">
        <v>97</v>
      </c>
      <c r="F110" s="52" t="s">
        <v>81</v>
      </c>
      <c r="G110" s="52" t="s">
        <v>327</v>
      </c>
      <c r="H110" s="52" t="s">
        <v>90</v>
      </c>
      <c r="I110" s="478">
        <f>роспись!J168</f>
        <v>4635.7</v>
      </c>
      <c r="J110" s="61"/>
      <c r="K110" s="43"/>
    </row>
    <row r="111" spans="1:11" ht="26.25">
      <c r="A111" s="238" t="s">
        <v>106</v>
      </c>
      <c r="B111" s="52" t="s">
        <v>58</v>
      </c>
      <c r="C111" s="52" t="s">
        <v>62</v>
      </c>
      <c r="D111" s="52" t="s">
        <v>68</v>
      </c>
      <c r="E111" s="52" t="s">
        <v>97</v>
      </c>
      <c r="F111" s="52" t="s">
        <v>81</v>
      </c>
      <c r="G111" s="52" t="s">
        <v>327</v>
      </c>
      <c r="H111" s="52" t="s">
        <v>107</v>
      </c>
      <c r="I111" s="480">
        <f>роспись!J172</f>
        <v>1900</v>
      </c>
      <c r="J111" s="61"/>
      <c r="K111" s="43"/>
    </row>
    <row r="112" spans="1:11" s="42" customFormat="1" ht="12.75" customHeight="1">
      <c r="A112" s="236" t="s">
        <v>70</v>
      </c>
      <c r="B112" s="51" t="s">
        <v>58</v>
      </c>
      <c r="C112" s="51" t="s">
        <v>62</v>
      </c>
      <c r="D112" s="51" t="s">
        <v>68</v>
      </c>
      <c r="E112" s="51" t="s">
        <v>97</v>
      </c>
      <c r="F112" s="51" t="s">
        <v>81</v>
      </c>
      <c r="G112" s="51" t="s">
        <v>328</v>
      </c>
      <c r="H112" s="51"/>
      <c r="I112" s="477">
        <f>роспись!J174</f>
        <v>1302</v>
      </c>
      <c r="J112" s="64"/>
      <c r="K112" s="44"/>
    </row>
    <row r="113" spans="1:11" ht="25.5">
      <c r="A113" s="234" t="s">
        <v>105</v>
      </c>
      <c r="B113" s="52" t="s">
        <v>58</v>
      </c>
      <c r="C113" s="52" t="s">
        <v>62</v>
      </c>
      <c r="D113" s="52" t="s">
        <v>68</v>
      </c>
      <c r="E113" s="52" t="s">
        <v>97</v>
      </c>
      <c r="F113" s="52" t="s">
        <v>81</v>
      </c>
      <c r="G113" s="52" t="s">
        <v>328</v>
      </c>
      <c r="H113" s="52" t="s">
        <v>104</v>
      </c>
      <c r="I113" s="480">
        <f>роспись!J176</f>
        <v>1302</v>
      </c>
      <c r="J113" s="61"/>
      <c r="K113" s="43"/>
    </row>
    <row r="114" spans="1:11" s="42" customFormat="1" ht="15.75">
      <c r="A114" s="247" t="s">
        <v>342</v>
      </c>
      <c r="B114" s="51" t="s">
        <v>58</v>
      </c>
      <c r="C114" s="67" t="s">
        <v>62</v>
      </c>
      <c r="D114" s="67" t="s">
        <v>68</v>
      </c>
      <c r="E114" s="51" t="s">
        <v>97</v>
      </c>
      <c r="F114" s="51" t="s">
        <v>81</v>
      </c>
      <c r="G114" s="67" t="s">
        <v>329</v>
      </c>
      <c r="H114" s="67"/>
      <c r="I114" s="477">
        <f>I116+I117</f>
        <v>7550.75325</v>
      </c>
      <c r="J114" s="64"/>
      <c r="K114" s="44"/>
    </row>
    <row r="115" spans="1:11" ht="15.75" customHeight="1" hidden="1">
      <c r="A115" s="220" t="s">
        <v>101</v>
      </c>
      <c r="B115" s="52" t="s">
        <v>58</v>
      </c>
      <c r="C115" s="68" t="s">
        <v>62</v>
      </c>
      <c r="D115" s="68" t="s">
        <v>68</v>
      </c>
      <c r="E115" s="52" t="s">
        <v>97</v>
      </c>
      <c r="F115" s="52" t="s">
        <v>81</v>
      </c>
      <c r="G115" s="68" t="s">
        <v>108</v>
      </c>
      <c r="H115" s="68" t="s">
        <v>103</v>
      </c>
      <c r="I115" s="478"/>
      <c r="J115" s="61"/>
      <c r="K115" s="43"/>
    </row>
    <row r="116" spans="1:11" ht="26.25">
      <c r="A116" s="220" t="s">
        <v>87</v>
      </c>
      <c r="B116" s="52" t="s">
        <v>58</v>
      </c>
      <c r="C116" s="68" t="s">
        <v>62</v>
      </c>
      <c r="D116" s="68" t="s">
        <v>68</v>
      </c>
      <c r="E116" s="52" t="s">
        <v>97</v>
      </c>
      <c r="F116" s="52" t="s">
        <v>81</v>
      </c>
      <c r="G116" s="68" t="s">
        <v>329</v>
      </c>
      <c r="H116" s="68" t="s">
        <v>90</v>
      </c>
      <c r="I116" s="478">
        <f>роспись!J180</f>
        <v>5975.75325</v>
      </c>
      <c r="J116" s="61"/>
      <c r="K116" s="43"/>
    </row>
    <row r="117" spans="1:11" ht="25.5">
      <c r="A117" s="234" t="s">
        <v>105</v>
      </c>
      <c r="B117" s="52" t="s">
        <v>58</v>
      </c>
      <c r="C117" s="68" t="s">
        <v>62</v>
      </c>
      <c r="D117" s="68" t="s">
        <v>68</v>
      </c>
      <c r="E117" s="52" t="s">
        <v>97</v>
      </c>
      <c r="F117" s="52" t="s">
        <v>81</v>
      </c>
      <c r="G117" s="68" t="s">
        <v>329</v>
      </c>
      <c r="H117" s="68" t="s">
        <v>104</v>
      </c>
      <c r="I117" s="478">
        <f>роспись!J186</f>
        <v>1575</v>
      </c>
      <c r="J117" s="61"/>
      <c r="K117" s="43"/>
    </row>
    <row r="118" spans="1:11" ht="15.75">
      <c r="A118" s="442" t="s">
        <v>379</v>
      </c>
      <c r="B118" s="51" t="s">
        <v>58</v>
      </c>
      <c r="C118" s="67" t="s">
        <v>62</v>
      </c>
      <c r="D118" s="67" t="s">
        <v>68</v>
      </c>
      <c r="E118" s="51" t="s">
        <v>97</v>
      </c>
      <c r="F118" s="51" t="s">
        <v>81</v>
      </c>
      <c r="G118" s="67" t="s">
        <v>378</v>
      </c>
      <c r="H118" s="68"/>
      <c r="I118" s="477">
        <f>I119</f>
        <v>762.35</v>
      </c>
      <c r="J118" s="61"/>
      <c r="K118" s="43"/>
    </row>
    <row r="119" spans="1:11" ht="27">
      <c r="A119" s="163" t="s">
        <v>87</v>
      </c>
      <c r="B119" s="52" t="s">
        <v>58</v>
      </c>
      <c r="C119" s="68" t="s">
        <v>62</v>
      </c>
      <c r="D119" s="68" t="s">
        <v>68</v>
      </c>
      <c r="E119" s="52" t="s">
        <v>97</v>
      </c>
      <c r="F119" s="52" t="s">
        <v>81</v>
      </c>
      <c r="G119" s="68" t="s">
        <v>378</v>
      </c>
      <c r="H119" s="68" t="s">
        <v>90</v>
      </c>
      <c r="I119" s="478">
        <f>роспись!J190</f>
        <v>762.35</v>
      </c>
      <c r="J119" s="61"/>
      <c r="K119" s="43"/>
    </row>
    <row r="120" spans="1:11" ht="15.75">
      <c r="A120" s="429" t="s">
        <v>365</v>
      </c>
      <c r="B120" s="51" t="s">
        <v>58</v>
      </c>
      <c r="C120" s="67" t="s">
        <v>363</v>
      </c>
      <c r="D120" s="67" t="s">
        <v>364</v>
      </c>
      <c r="E120" s="52"/>
      <c r="F120" s="52"/>
      <c r="G120" s="68"/>
      <c r="H120" s="68"/>
      <c r="I120" s="477">
        <f aca="true" t="shared" si="0" ref="I120:I125">I121</f>
        <v>10</v>
      </c>
      <c r="J120" s="61"/>
      <c r="K120" s="43"/>
    </row>
    <row r="121" spans="1:11" ht="15.75">
      <c r="A121" s="196" t="s">
        <v>366</v>
      </c>
      <c r="B121" s="99" t="s">
        <v>58</v>
      </c>
      <c r="C121" s="159" t="s">
        <v>363</v>
      </c>
      <c r="D121" s="159" t="s">
        <v>62</v>
      </c>
      <c r="E121" s="159"/>
      <c r="F121" s="99"/>
      <c r="G121" s="159"/>
      <c r="H121" s="159"/>
      <c r="I121" s="477">
        <f t="shared" si="0"/>
        <v>10</v>
      </c>
      <c r="J121" s="61"/>
      <c r="K121" s="43"/>
    </row>
    <row r="122" spans="1:11" ht="25.5">
      <c r="A122" s="253" t="s">
        <v>93</v>
      </c>
      <c r="B122" s="52" t="s">
        <v>58</v>
      </c>
      <c r="C122" s="68" t="s">
        <v>363</v>
      </c>
      <c r="D122" s="68" t="s">
        <v>62</v>
      </c>
      <c r="E122" s="68" t="s">
        <v>97</v>
      </c>
      <c r="F122" s="52" t="s">
        <v>80</v>
      </c>
      <c r="G122" s="68"/>
      <c r="H122" s="68"/>
      <c r="I122" s="477">
        <f t="shared" si="0"/>
        <v>10</v>
      </c>
      <c r="J122" s="61"/>
      <c r="K122" s="43"/>
    </row>
    <row r="123" spans="1:11" ht="25.5">
      <c r="A123" s="252" t="s">
        <v>94</v>
      </c>
      <c r="B123" s="52" t="s">
        <v>58</v>
      </c>
      <c r="C123" s="68" t="s">
        <v>363</v>
      </c>
      <c r="D123" s="68" t="s">
        <v>62</v>
      </c>
      <c r="E123" s="68" t="s">
        <v>97</v>
      </c>
      <c r="F123" s="52" t="s">
        <v>81</v>
      </c>
      <c r="G123" s="68"/>
      <c r="H123" s="68"/>
      <c r="I123" s="477">
        <f t="shared" si="0"/>
        <v>10</v>
      </c>
      <c r="J123" s="61"/>
      <c r="K123" s="43"/>
    </row>
    <row r="124" spans="1:11" ht="22.5" customHeight="1">
      <c r="A124" s="280" t="s">
        <v>352</v>
      </c>
      <c r="B124" s="51" t="s">
        <v>58</v>
      </c>
      <c r="C124" s="67" t="s">
        <v>363</v>
      </c>
      <c r="D124" s="67" t="s">
        <v>62</v>
      </c>
      <c r="E124" s="67" t="s">
        <v>97</v>
      </c>
      <c r="F124" s="51" t="s">
        <v>81</v>
      </c>
      <c r="G124" s="67" t="s">
        <v>351</v>
      </c>
      <c r="H124" s="68"/>
      <c r="I124" s="478">
        <f t="shared" si="0"/>
        <v>10</v>
      </c>
      <c r="J124" s="61"/>
      <c r="K124" s="43"/>
    </row>
    <row r="125" spans="1:11" ht="15.75" customHeight="1">
      <c r="A125" s="53" t="s">
        <v>368</v>
      </c>
      <c r="B125" s="52" t="s">
        <v>58</v>
      </c>
      <c r="C125" s="68" t="s">
        <v>363</v>
      </c>
      <c r="D125" s="68" t="s">
        <v>62</v>
      </c>
      <c r="E125" s="68" t="s">
        <v>97</v>
      </c>
      <c r="F125" s="52" t="s">
        <v>81</v>
      </c>
      <c r="G125" s="68" t="s">
        <v>367</v>
      </c>
      <c r="H125" s="68"/>
      <c r="I125" s="478">
        <f t="shared" si="0"/>
        <v>10</v>
      </c>
      <c r="J125" s="61"/>
      <c r="K125" s="43"/>
    </row>
    <row r="126" spans="1:11" ht="24.75" customHeight="1">
      <c r="A126" s="139" t="s">
        <v>87</v>
      </c>
      <c r="B126" s="132" t="s">
        <v>58</v>
      </c>
      <c r="C126" s="143" t="s">
        <v>363</v>
      </c>
      <c r="D126" s="143" t="s">
        <v>62</v>
      </c>
      <c r="E126" s="143" t="s">
        <v>97</v>
      </c>
      <c r="F126" s="132" t="s">
        <v>81</v>
      </c>
      <c r="G126" s="143" t="s">
        <v>367</v>
      </c>
      <c r="H126" s="143" t="s">
        <v>90</v>
      </c>
      <c r="I126" s="478">
        <f>роспись!J200</f>
        <v>10</v>
      </c>
      <c r="J126" s="61"/>
      <c r="K126" s="43"/>
    </row>
    <row r="127" spans="1:10" s="42" customFormat="1" ht="15.75">
      <c r="A127" s="248" t="s">
        <v>71</v>
      </c>
      <c r="B127" s="51" t="s">
        <v>58</v>
      </c>
      <c r="C127" s="72" t="s">
        <v>72</v>
      </c>
      <c r="D127" s="72"/>
      <c r="E127" s="72"/>
      <c r="F127" s="72"/>
      <c r="G127" s="72"/>
      <c r="H127" s="72"/>
      <c r="I127" s="483">
        <f aca="true" t="shared" si="1" ref="I127:I132">I128</f>
        <v>54.7</v>
      </c>
      <c r="J127" s="73"/>
    </row>
    <row r="128" spans="1:10" s="42" customFormat="1" ht="12.75" customHeight="1">
      <c r="A128" s="248" t="s">
        <v>73</v>
      </c>
      <c r="B128" s="51" t="s">
        <v>58</v>
      </c>
      <c r="C128" s="72" t="s">
        <v>72</v>
      </c>
      <c r="D128" s="72" t="s">
        <v>53</v>
      </c>
      <c r="E128" s="72"/>
      <c r="F128" s="72"/>
      <c r="G128" s="72"/>
      <c r="H128" s="72"/>
      <c r="I128" s="483">
        <f t="shared" si="1"/>
        <v>54.7</v>
      </c>
      <c r="J128" s="73"/>
    </row>
    <row r="129" spans="1:10" s="42" customFormat="1" ht="25.5">
      <c r="A129" s="231" t="s">
        <v>93</v>
      </c>
      <c r="B129" s="51" t="s">
        <v>58</v>
      </c>
      <c r="C129" s="67" t="s">
        <v>72</v>
      </c>
      <c r="D129" s="67" t="s">
        <v>53</v>
      </c>
      <c r="E129" s="67" t="s">
        <v>97</v>
      </c>
      <c r="F129" s="67" t="s">
        <v>80</v>
      </c>
      <c r="G129" s="74"/>
      <c r="H129" s="67"/>
      <c r="I129" s="483">
        <f t="shared" si="1"/>
        <v>54.7</v>
      </c>
      <c r="J129" s="73"/>
    </row>
    <row r="130" spans="1:10" s="42" customFormat="1" ht="25.5">
      <c r="A130" s="232" t="s">
        <v>94</v>
      </c>
      <c r="B130" s="51" t="s">
        <v>58</v>
      </c>
      <c r="C130" s="67" t="s">
        <v>72</v>
      </c>
      <c r="D130" s="67" t="s">
        <v>53</v>
      </c>
      <c r="E130" s="67" t="s">
        <v>97</v>
      </c>
      <c r="F130" s="67" t="s">
        <v>81</v>
      </c>
      <c r="G130" s="74"/>
      <c r="H130" s="67"/>
      <c r="I130" s="483">
        <f t="shared" si="1"/>
        <v>54.7</v>
      </c>
      <c r="J130" s="73"/>
    </row>
    <row r="131" spans="1:10" s="42" customFormat="1" ht="25.5" customHeight="1">
      <c r="A131" s="230" t="s">
        <v>109</v>
      </c>
      <c r="B131" s="51" t="s">
        <v>58</v>
      </c>
      <c r="C131" s="67" t="s">
        <v>72</v>
      </c>
      <c r="D131" s="67" t="s">
        <v>53</v>
      </c>
      <c r="E131" s="67" t="s">
        <v>97</v>
      </c>
      <c r="F131" s="67" t="s">
        <v>81</v>
      </c>
      <c r="G131" s="217">
        <v>300</v>
      </c>
      <c r="H131" s="67"/>
      <c r="I131" s="483">
        <f t="shared" si="1"/>
        <v>54.7</v>
      </c>
      <c r="J131" s="73"/>
    </row>
    <row r="132" spans="1:10" s="42" customFormat="1" ht="15.75">
      <c r="A132" s="230" t="s">
        <v>110</v>
      </c>
      <c r="B132" s="51" t="s">
        <v>58</v>
      </c>
      <c r="C132" s="70" t="s">
        <v>72</v>
      </c>
      <c r="D132" s="70" t="s">
        <v>53</v>
      </c>
      <c r="E132" s="70" t="s">
        <v>97</v>
      </c>
      <c r="F132" s="70" t="s">
        <v>81</v>
      </c>
      <c r="G132" s="213">
        <v>301</v>
      </c>
      <c r="H132" s="70"/>
      <c r="I132" s="483">
        <f t="shared" si="1"/>
        <v>54.7</v>
      </c>
      <c r="J132" s="73"/>
    </row>
    <row r="133" spans="1:9" ht="26.25">
      <c r="A133" s="249" t="s">
        <v>111</v>
      </c>
      <c r="B133" s="52" t="s">
        <v>58</v>
      </c>
      <c r="C133" s="68" t="s">
        <v>72</v>
      </c>
      <c r="D133" s="68" t="s">
        <v>53</v>
      </c>
      <c r="E133" s="68" t="s">
        <v>97</v>
      </c>
      <c r="F133" s="68" t="s">
        <v>81</v>
      </c>
      <c r="G133" s="215">
        <v>301</v>
      </c>
      <c r="H133" s="68" t="s">
        <v>370</v>
      </c>
      <c r="I133" s="484">
        <f>роспись!J216</f>
        <v>54.7</v>
      </c>
    </row>
    <row r="134" spans="1:9" ht="12.75" customHeight="1" hidden="1">
      <c r="A134" s="233" t="s">
        <v>77</v>
      </c>
      <c r="B134" s="51"/>
      <c r="C134" s="67" t="s">
        <v>72</v>
      </c>
      <c r="D134" s="67" t="s">
        <v>68</v>
      </c>
      <c r="E134" s="67"/>
      <c r="F134" s="67"/>
      <c r="G134" s="74"/>
      <c r="H134" s="67"/>
      <c r="I134" s="485">
        <f>I142+I135</f>
        <v>208</v>
      </c>
    </row>
    <row r="135" spans="1:9" ht="12.75" customHeight="1" hidden="1">
      <c r="A135" s="247" t="s">
        <v>78</v>
      </c>
      <c r="B135" s="51" t="s">
        <v>58</v>
      </c>
      <c r="C135" s="67" t="s">
        <v>72</v>
      </c>
      <c r="D135" s="67" t="s">
        <v>68</v>
      </c>
      <c r="E135" s="67"/>
      <c r="F135" s="67"/>
      <c r="G135" s="74">
        <v>5058600</v>
      </c>
      <c r="H135" s="67"/>
      <c r="I135" s="485">
        <f>I136</f>
        <v>0</v>
      </c>
    </row>
    <row r="136" spans="1:9" ht="12.75" customHeight="1" hidden="1">
      <c r="A136" s="250" t="s">
        <v>74</v>
      </c>
      <c r="B136" s="52" t="s">
        <v>58</v>
      </c>
      <c r="C136" s="68" t="s">
        <v>72</v>
      </c>
      <c r="D136" s="68" t="s">
        <v>68</v>
      </c>
      <c r="E136" s="68"/>
      <c r="F136" s="68"/>
      <c r="G136" s="75">
        <v>5058600</v>
      </c>
      <c r="H136" s="68" t="s">
        <v>75</v>
      </c>
      <c r="I136" s="486">
        <f>I137</f>
        <v>0</v>
      </c>
    </row>
    <row r="137" spans="1:9" ht="12.75" customHeight="1" hidden="1">
      <c r="A137" s="250" t="s">
        <v>76</v>
      </c>
      <c r="B137" s="52" t="s">
        <v>58</v>
      </c>
      <c r="C137" s="68" t="s">
        <v>72</v>
      </c>
      <c r="D137" s="68" t="s">
        <v>68</v>
      </c>
      <c r="E137" s="68"/>
      <c r="F137" s="68"/>
      <c r="G137" s="75">
        <v>5058600</v>
      </c>
      <c r="H137" s="68" t="s">
        <v>75</v>
      </c>
      <c r="I137" s="486">
        <f>I138</f>
        <v>0</v>
      </c>
    </row>
    <row r="138" spans="1:9" ht="12.75" customHeight="1" hidden="1">
      <c r="A138" s="251" t="s">
        <v>79</v>
      </c>
      <c r="B138" s="52" t="s">
        <v>58</v>
      </c>
      <c r="C138" s="68" t="s">
        <v>72</v>
      </c>
      <c r="D138" s="68" t="s">
        <v>68</v>
      </c>
      <c r="E138" s="68"/>
      <c r="F138" s="68"/>
      <c r="G138" s="75">
        <v>5058600</v>
      </c>
      <c r="H138" s="68" t="s">
        <v>75</v>
      </c>
      <c r="I138" s="486"/>
    </row>
    <row r="139" spans="1:9" ht="14.25" customHeight="1">
      <c r="A139" s="266" t="s">
        <v>0</v>
      </c>
      <c r="B139" s="383" t="s">
        <v>58</v>
      </c>
      <c r="C139" s="383" t="s">
        <v>5</v>
      </c>
      <c r="D139" s="384"/>
      <c r="E139" s="384"/>
      <c r="F139" s="384"/>
      <c r="G139" s="384"/>
      <c r="H139" s="384"/>
      <c r="I139" s="494">
        <f aca="true" t="shared" si="2" ref="I139:I144">I140</f>
        <v>208</v>
      </c>
    </row>
    <row r="140" spans="1:9" ht="12.75" customHeight="1">
      <c r="A140" s="267" t="s">
        <v>336</v>
      </c>
      <c r="B140" s="383" t="s">
        <v>58</v>
      </c>
      <c r="C140" s="385" t="s">
        <v>5</v>
      </c>
      <c r="D140" s="385" t="s">
        <v>53</v>
      </c>
      <c r="E140" s="385"/>
      <c r="F140" s="385"/>
      <c r="G140" s="385"/>
      <c r="H140" s="385"/>
      <c r="I140" s="495">
        <f t="shared" si="2"/>
        <v>208</v>
      </c>
    </row>
    <row r="141" spans="1:9" ht="25.5" customHeight="1">
      <c r="A141" s="268" t="s">
        <v>93</v>
      </c>
      <c r="B141" s="385" t="s">
        <v>58</v>
      </c>
      <c r="C141" s="385" t="s">
        <v>5</v>
      </c>
      <c r="D141" s="385" t="s">
        <v>53</v>
      </c>
      <c r="E141" s="385" t="s">
        <v>97</v>
      </c>
      <c r="F141" s="385" t="s">
        <v>80</v>
      </c>
      <c r="G141" s="385"/>
      <c r="H141" s="385"/>
      <c r="I141" s="495">
        <f t="shared" si="2"/>
        <v>208</v>
      </c>
    </row>
    <row r="142" spans="1:9" ht="24.75" customHeight="1">
      <c r="A142" s="269" t="s">
        <v>94</v>
      </c>
      <c r="B142" s="383" t="s">
        <v>58</v>
      </c>
      <c r="C142" s="383" t="s">
        <v>5</v>
      </c>
      <c r="D142" s="383" t="s">
        <v>53</v>
      </c>
      <c r="E142" s="383" t="s">
        <v>97</v>
      </c>
      <c r="F142" s="383" t="s">
        <v>81</v>
      </c>
      <c r="G142" s="383"/>
      <c r="H142" s="383"/>
      <c r="I142" s="495">
        <f t="shared" si="2"/>
        <v>208</v>
      </c>
    </row>
    <row r="143" spans="1:9" ht="12.75" customHeight="1">
      <c r="A143" s="268" t="s">
        <v>334</v>
      </c>
      <c r="B143" s="383" t="s">
        <v>58</v>
      </c>
      <c r="C143" s="385" t="s">
        <v>5</v>
      </c>
      <c r="D143" s="385" t="s">
        <v>53</v>
      </c>
      <c r="E143" s="385" t="s">
        <v>97</v>
      </c>
      <c r="F143" s="385" t="s">
        <v>81</v>
      </c>
      <c r="G143" s="385" t="s">
        <v>333</v>
      </c>
      <c r="H143" s="385"/>
      <c r="I143" s="496">
        <f t="shared" si="2"/>
        <v>208</v>
      </c>
    </row>
    <row r="144" spans="1:9" ht="12.75" customHeight="1">
      <c r="A144" s="270" t="s">
        <v>337</v>
      </c>
      <c r="B144" s="383" t="s">
        <v>58</v>
      </c>
      <c r="C144" s="385" t="s">
        <v>5</v>
      </c>
      <c r="D144" s="385" t="s">
        <v>53</v>
      </c>
      <c r="E144" s="385" t="s">
        <v>97</v>
      </c>
      <c r="F144" s="385" t="s">
        <v>81</v>
      </c>
      <c r="G144" s="385" t="s">
        <v>354</v>
      </c>
      <c r="H144" s="385" t="s">
        <v>6</v>
      </c>
      <c r="I144" s="496">
        <f t="shared" si="2"/>
        <v>208</v>
      </c>
    </row>
    <row r="145" spans="1:9" ht="12.75" customHeight="1">
      <c r="A145" s="271" t="s">
        <v>338</v>
      </c>
      <c r="B145" s="385" t="s">
        <v>58</v>
      </c>
      <c r="C145" s="385" t="s">
        <v>5</v>
      </c>
      <c r="D145" s="385" t="s">
        <v>53</v>
      </c>
      <c r="E145" s="385" t="s">
        <v>97</v>
      </c>
      <c r="F145" s="385" t="s">
        <v>81</v>
      </c>
      <c r="G145" s="385" t="s">
        <v>354</v>
      </c>
      <c r="H145" s="385">
        <v>730</v>
      </c>
      <c r="I145" s="496">
        <f>роспись!J224</f>
        <v>208</v>
      </c>
    </row>
  </sheetData>
  <sheetProtection formatCells="0" formatColumns="0" formatRows="0" insertColumns="0" insertRows="0"/>
  <mergeCells count="7">
    <mergeCell ref="E9:G9"/>
    <mergeCell ref="A3:I3"/>
    <mergeCell ref="A2:I2"/>
    <mergeCell ref="A1:I1"/>
    <mergeCell ref="A5:I5"/>
    <mergeCell ref="A4:I4"/>
    <mergeCell ref="A7:I7"/>
  </mergeCells>
  <conditionalFormatting sqref="B127:B138 A141:A142 A129:A130 A103 A105:A117 A87:A101 B86:H126 A119:A126 A68:H85 Q40:X40 AK40:AR40 BE40:BL40 BY40:CF40 CS40:CZ40 DM40:DT40 EG40:EN40 FA40:FH40 FU40:GB40 GO40:GV40 HI40:HP40 B44:B52 A43:A44 A18:A33 B18:H44 A35 A38:A41 A47:A48 A50:A60 B46:H67 A62:A63 A65:A67">
    <cfRule type="expression" priority="1119" dxfId="1336" stopIfTrue="1">
      <formula>NA()</formula>
    </cfRule>
    <cfRule type="expression" priority="1120" dxfId="1337" stopIfTrue="1">
      <formula>"#REF!&lt;&gt;"""""</formula>
    </cfRule>
    <cfRule type="expression" priority="1121" dxfId="1338" stopIfTrue="1">
      <formula>NA()</formula>
    </cfRule>
  </conditionalFormatting>
  <conditionalFormatting sqref="A129:A130 A113 C113:I113 A115 A103 A92 A75 A87:A90 A106:A108 A82:A83 A126 A141:A143 F121:F126 A120 A122:A124 F75:F81 A59:A60 C57:I57 A57 A50 A67 C45:I45 A31 F31:F33 A19:A22 A40:A41 A29 B18:B19 H11:I17 A10:G17 A45:A48">
    <cfRule type="expression" priority="1117" dxfId="1336" stopIfTrue="1">
      <formula>NA()</formula>
    </cfRule>
    <cfRule type="expression" priority="1118" dxfId="1337" stopIfTrue="1">
      <formula>NA()</formula>
    </cfRule>
  </conditionalFormatting>
  <conditionalFormatting sqref="G13:H17 A92:A96 A110 A115:A116 A12:A17 A141:A142 A38 A40:A41 A50:A56 A88:A90 A106:A108 A129:A133 A19:A35 A47:A48 A59:A60 A85 A63 A65:A81">
    <cfRule type="expression" priority="1114" dxfId="1336" stopIfTrue="1">
      <formula>$G12=""</formula>
    </cfRule>
    <cfRule type="expression" priority="1115" dxfId="1337" stopIfTrue="1">
      <formula>#REF!&lt;&gt;""</formula>
    </cfRule>
    <cfRule type="expression" priority="1116" dxfId="1338" stopIfTrue="1">
      <formula>AND($H12="",$G12&lt;&gt;"")</formula>
    </cfRule>
  </conditionalFormatting>
  <conditionalFormatting sqref="A36:A37 A42 A49 A61">
    <cfRule type="expression" priority="1130" dxfId="1336" stopIfTrue="1">
      <formula>$G36=""</formula>
    </cfRule>
    <cfRule type="expression" priority="1131" dxfId="1337" stopIfTrue="1">
      <formula>#REF!&lt;&gt;""</formula>
    </cfRule>
    <cfRule type="expression" priority="1132" dxfId="1338" stopIfTrue="1">
      <formula>AND($H36="",$G36&lt;&gt;"")</formula>
    </cfRule>
  </conditionalFormatting>
  <conditionalFormatting sqref="A90">
    <cfRule type="expression" priority="286" dxfId="1336" stopIfTrue="1">
      <formula>$G90=""</formula>
    </cfRule>
    <cfRule type="expression" priority="287" dxfId="1337" stopIfTrue="1">
      <formula>#REF!&lt;&gt;""</formula>
    </cfRule>
    <cfRule type="expression" priority="288" dxfId="1338" stopIfTrue="1">
      <formula>AND($H90="",$G90&lt;&gt;"")</formula>
    </cfRule>
  </conditionalFormatting>
  <conditionalFormatting sqref="A143">
    <cfRule type="expression" priority="281" dxfId="1336" stopIfTrue="1">
      <formula>$G143=""</formula>
    </cfRule>
    <cfRule type="expression" priority="282" dxfId="1337" stopIfTrue="1">
      <formula>#REF!&lt;&gt;""</formula>
    </cfRule>
    <cfRule type="expression" priority="283" dxfId="1338" stopIfTrue="1">
      <formula>AND($H143="",$G143&lt;&gt;"")</formula>
    </cfRule>
  </conditionalFormatting>
  <conditionalFormatting sqref="A143">
    <cfRule type="expression" priority="278" dxfId="1336" stopIfTrue="1">
      <formula>$G143=""</formula>
    </cfRule>
    <cfRule type="expression" priority="279" dxfId="1337" stopIfTrue="1">
      <formula>#REF!&lt;&gt;""</formula>
    </cfRule>
    <cfRule type="expression" priority="280" dxfId="1338" stopIfTrue="1">
      <formula>AND($H143="",$G143&lt;&gt;"")</formula>
    </cfRule>
  </conditionalFormatting>
  <conditionalFormatting sqref="A143">
    <cfRule type="expression" priority="275" dxfId="1336" stopIfTrue="1">
      <formula>$G143=""</formula>
    </cfRule>
    <cfRule type="expression" priority="276" dxfId="1337" stopIfTrue="1">
      <formula>#REF!&lt;&gt;""</formula>
    </cfRule>
    <cfRule type="expression" priority="277" dxfId="1338" stopIfTrue="1">
      <formula>AND($H143="",$G143&lt;&gt;"")</formula>
    </cfRule>
  </conditionalFormatting>
  <conditionalFormatting sqref="A143">
    <cfRule type="expression" priority="272" dxfId="1336" stopIfTrue="1">
      <formula>$G143=""</formula>
    </cfRule>
    <cfRule type="expression" priority="273" dxfId="1337" stopIfTrue="1">
      <formula>#REF!&lt;&gt;""</formula>
    </cfRule>
    <cfRule type="expression" priority="274" dxfId="1338" stopIfTrue="1">
      <formula>AND($H143="",$G143&lt;&gt;"")</formula>
    </cfRule>
  </conditionalFormatting>
  <conditionalFormatting sqref="A143">
    <cfRule type="expression" priority="269" dxfId="1336" stopIfTrue="1">
      <formula>$G143=""</formula>
    </cfRule>
    <cfRule type="expression" priority="270" dxfId="1337" stopIfTrue="1">
      <formula>#REF!&lt;&gt;""</formula>
    </cfRule>
    <cfRule type="expression" priority="271" dxfId="1338" stopIfTrue="1">
      <formula>AND($H143="",$G143&lt;&gt;"")</formula>
    </cfRule>
  </conditionalFormatting>
  <conditionalFormatting sqref="A143">
    <cfRule type="expression" priority="266" dxfId="1336" stopIfTrue="1">
      <formula>$G143=""</formula>
    </cfRule>
    <cfRule type="expression" priority="267" dxfId="1337" stopIfTrue="1">
      <formula>#REF!&lt;&gt;""</formula>
    </cfRule>
    <cfRule type="expression" priority="268" dxfId="1338" stopIfTrue="1">
      <formula>AND($H143="",$G143&lt;&gt;"")</formula>
    </cfRule>
  </conditionalFormatting>
  <conditionalFormatting sqref="A143">
    <cfRule type="expression" priority="263" dxfId="1336" stopIfTrue="1">
      <formula>$G143=""</formula>
    </cfRule>
    <cfRule type="expression" priority="264" dxfId="1337" stopIfTrue="1">
      <formula>#REF!&lt;&gt;""</formula>
    </cfRule>
    <cfRule type="expression" priority="265" dxfId="1338" stopIfTrue="1">
      <formula>AND($H143="",$G143&lt;&gt;"")</formula>
    </cfRule>
  </conditionalFormatting>
  <conditionalFormatting sqref="A95">
    <cfRule type="expression" priority="257" dxfId="1336" stopIfTrue="1">
      <formula>$G95=""</formula>
    </cfRule>
    <cfRule type="expression" priority="258" dxfId="1337" stopIfTrue="1">
      <formula>#REF!&lt;&gt;""</formula>
    </cfRule>
    <cfRule type="expression" priority="259" dxfId="1338" stopIfTrue="1">
      <formula>AND($H95="",$G95&lt;&gt;"")</formula>
    </cfRule>
  </conditionalFormatting>
  <conditionalFormatting sqref="A95:A96">
    <cfRule type="expression" priority="251" dxfId="1336" stopIfTrue="1">
      <formula>$G95=""</formula>
    </cfRule>
    <cfRule type="expression" priority="252" dxfId="1337" stopIfTrue="1">
      <formula>#REF!&lt;&gt;""</formula>
    </cfRule>
    <cfRule type="expression" priority="253" dxfId="1338" stopIfTrue="1">
      <formula>AND($H95="",$G95&lt;&gt;"")</formula>
    </cfRule>
  </conditionalFormatting>
  <conditionalFormatting sqref="A120 A122">
    <cfRule type="expression" priority="235" dxfId="1336" stopIfTrue="1">
      <formula>$G120=""</formula>
    </cfRule>
    <cfRule type="expression" priority="236" dxfId="1337" stopIfTrue="1">
      <formula>#REF!&lt;&gt;""</formula>
    </cfRule>
    <cfRule type="expression" priority="237" dxfId="1338" stopIfTrue="1">
      <formula>AND($H120="",$G120&lt;&gt;"")</formula>
    </cfRule>
  </conditionalFormatting>
  <conditionalFormatting sqref="A122">
    <cfRule type="expression" priority="225" dxfId="1336" stopIfTrue="1">
      <formula>$G122=""</formula>
    </cfRule>
    <cfRule type="expression" priority="226" dxfId="1337" stopIfTrue="1">
      <formula>#REF!&lt;&gt;""</formula>
    </cfRule>
    <cfRule type="expression" priority="227" dxfId="1338" stopIfTrue="1">
      <formula>AND($H122="",$G122&lt;&gt;"")</formula>
    </cfRule>
  </conditionalFormatting>
  <conditionalFormatting sqref="A122">
    <cfRule type="expression" priority="217" dxfId="1336" stopIfTrue="1">
      <formula>$G122=""</formula>
    </cfRule>
    <cfRule type="expression" priority="218" dxfId="1337" stopIfTrue="1">
      <formula>#REF!&lt;&gt;""</formula>
    </cfRule>
    <cfRule type="expression" priority="219" dxfId="1338" stopIfTrue="1">
      <formula>AND($H122="",$G122&lt;&gt;"")</formula>
    </cfRule>
  </conditionalFormatting>
  <conditionalFormatting sqref="A122">
    <cfRule type="expression" priority="214" dxfId="1336" stopIfTrue="1">
      <formula>$G122=""</formula>
    </cfRule>
    <cfRule type="expression" priority="215" dxfId="1337" stopIfTrue="1">
      <formula>#REF!&lt;&gt;""</formula>
    </cfRule>
    <cfRule type="expression" priority="216" dxfId="1338" stopIfTrue="1">
      <formula>AND($H122="",$G122&lt;&gt;"")</formula>
    </cfRule>
  </conditionalFormatting>
  <conditionalFormatting sqref="A122">
    <cfRule type="expression" priority="207" dxfId="1336" stopIfTrue="1">
      <formula>$G122=""</formula>
    </cfRule>
    <cfRule type="expression" priority="208" dxfId="1337" stopIfTrue="1">
      <formula>#REF!&lt;&gt;""</formula>
    </cfRule>
    <cfRule type="expression" priority="209" dxfId="1338" stopIfTrue="1">
      <formula>AND($H122="",$G122&lt;&gt;"")</formula>
    </cfRule>
  </conditionalFormatting>
  <conditionalFormatting sqref="A123">
    <cfRule type="expression" priority="198" dxfId="1336" stopIfTrue="1">
      <formula>$G123=""</formula>
    </cfRule>
    <cfRule type="expression" priority="199" dxfId="1337" stopIfTrue="1">
      <formula>#REF!&lt;&gt;""</formula>
    </cfRule>
    <cfRule type="expression" priority="200" dxfId="1338" stopIfTrue="1">
      <formula>AND($H123="",$G123&lt;&gt;"")</formula>
    </cfRule>
  </conditionalFormatting>
  <conditionalFormatting sqref="A123">
    <cfRule type="expression" priority="190" dxfId="1336" stopIfTrue="1">
      <formula>$G123=""</formula>
    </cfRule>
    <cfRule type="expression" priority="191" dxfId="1337" stopIfTrue="1">
      <formula>#REF!&lt;&gt;""</formula>
    </cfRule>
    <cfRule type="expression" priority="192" dxfId="1338" stopIfTrue="1">
      <formula>AND($H123="",$G123&lt;&gt;"")</formula>
    </cfRule>
  </conditionalFormatting>
  <conditionalFormatting sqref="A123">
    <cfRule type="expression" priority="182" dxfId="1336" stopIfTrue="1">
      <formula>$G123=""</formula>
    </cfRule>
    <cfRule type="expression" priority="183" dxfId="1337" stopIfTrue="1">
      <formula>#REF!&lt;&gt;""</formula>
    </cfRule>
    <cfRule type="expression" priority="184" dxfId="1338" stopIfTrue="1">
      <formula>AND($H123="",$G123&lt;&gt;"")</formula>
    </cfRule>
  </conditionalFormatting>
  <conditionalFormatting sqref="A123">
    <cfRule type="expression" priority="179" dxfId="1336" stopIfTrue="1">
      <formula>$G123=""</formula>
    </cfRule>
    <cfRule type="expression" priority="180" dxfId="1337" stopIfTrue="1">
      <formula>#REF!&lt;&gt;""</formula>
    </cfRule>
    <cfRule type="expression" priority="181" dxfId="1338" stopIfTrue="1">
      <formula>AND($H123="",$G123&lt;&gt;"")</formula>
    </cfRule>
  </conditionalFormatting>
  <conditionalFormatting sqref="A123">
    <cfRule type="expression" priority="172" dxfId="1336" stopIfTrue="1">
      <formula>$G123=""</formula>
    </cfRule>
    <cfRule type="expression" priority="173" dxfId="1337" stopIfTrue="1">
      <formula>#REF!&lt;&gt;""</formula>
    </cfRule>
    <cfRule type="expression" priority="174" dxfId="1338" stopIfTrue="1">
      <formula>AND($H123="",$G123&lt;&gt;"")</formula>
    </cfRule>
  </conditionalFormatting>
  <conditionalFormatting sqref="A123">
    <cfRule type="expression" priority="160" dxfId="1336" stopIfTrue="1">
      <formula>$G123=""</formula>
    </cfRule>
    <cfRule type="expression" priority="161" dxfId="1337" stopIfTrue="1">
      <formula>#REF!&lt;&gt;""</formula>
    </cfRule>
    <cfRule type="expression" priority="162" dxfId="1338" stopIfTrue="1">
      <formula>AND($H123="",$G123&lt;&gt;"")</formula>
    </cfRule>
  </conditionalFormatting>
  <conditionalFormatting sqref="A123">
    <cfRule type="expression" priority="152" dxfId="1336" stopIfTrue="1">
      <formula>$G123=""</formula>
    </cfRule>
    <cfRule type="expression" priority="153" dxfId="1337" stopIfTrue="1">
      <formula>#REF!&lt;&gt;""</formula>
    </cfRule>
    <cfRule type="expression" priority="154" dxfId="1338" stopIfTrue="1">
      <formula>AND($H123="",$G123&lt;&gt;"")</formula>
    </cfRule>
  </conditionalFormatting>
  <conditionalFormatting sqref="A123">
    <cfRule type="expression" priority="149" dxfId="1336" stopIfTrue="1">
      <formula>$G123=""</formula>
    </cfRule>
    <cfRule type="expression" priority="150" dxfId="1337" stopIfTrue="1">
      <formula>#REF!&lt;&gt;""</formula>
    </cfRule>
    <cfRule type="expression" priority="151" dxfId="1338" stopIfTrue="1">
      <formula>AND($H123="",$G123&lt;&gt;"")</formula>
    </cfRule>
  </conditionalFormatting>
  <conditionalFormatting sqref="A123">
    <cfRule type="expression" priority="142" dxfId="1336" stopIfTrue="1">
      <formula>$G123=""</formula>
    </cfRule>
    <cfRule type="expression" priority="143" dxfId="1337" stopIfTrue="1">
      <formula>#REF!&lt;&gt;""</formula>
    </cfRule>
    <cfRule type="expression" priority="144" dxfId="1338" stopIfTrue="1">
      <formula>AND($H123="",$G123&lt;&gt;"")</formula>
    </cfRule>
  </conditionalFormatting>
  <conditionalFormatting sqref="A123">
    <cfRule type="expression" priority="130" dxfId="1336" stopIfTrue="1">
      <formula>$G123=""</formula>
    </cfRule>
    <cfRule type="expression" priority="131" dxfId="1337" stopIfTrue="1">
      <formula>#REF!&lt;&gt;""</formula>
    </cfRule>
    <cfRule type="expression" priority="132" dxfId="1338" stopIfTrue="1">
      <formula>AND($H123="",$G123&lt;&gt;"")</formula>
    </cfRule>
  </conditionalFormatting>
  <conditionalFormatting sqref="A123">
    <cfRule type="expression" priority="127" dxfId="1336" stopIfTrue="1">
      <formula>$G123=""</formula>
    </cfRule>
    <cfRule type="expression" priority="128" dxfId="1337" stopIfTrue="1">
      <formula>#REF!&lt;&gt;""</formula>
    </cfRule>
    <cfRule type="expression" priority="129" dxfId="1338" stopIfTrue="1">
      <formula>AND($H123="",$G123&lt;&gt;"")</formula>
    </cfRule>
  </conditionalFormatting>
  <conditionalFormatting sqref="A123">
    <cfRule type="expression" priority="120" dxfId="1336" stopIfTrue="1">
      <formula>$G123=""</formula>
    </cfRule>
    <cfRule type="expression" priority="121" dxfId="1337" stopIfTrue="1">
      <formula>#REF!&lt;&gt;""</formula>
    </cfRule>
    <cfRule type="expression" priority="122" dxfId="1338" stopIfTrue="1">
      <formula>AND($H123="",$G123&lt;&gt;"")</formula>
    </cfRule>
  </conditionalFormatting>
  <conditionalFormatting sqref="A123">
    <cfRule type="expression" priority="109" dxfId="1336" stopIfTrue="1">
      <formula>$G123=""</formula>
    </cfRule>
    <cfRule type="expression" priority="110" dxfId="1337" stopIfTrue="1">
      <formula>#REF!&lt;&gt;""</formula>
    </cfRule>
    <cfRule type="expression" priority="111" dxfId="1338" stopIfTrue="1">
      <formula>AND($H123="",$G123&lt;&gt;"")</formula>
    </cfRule>
  </conditionalFormatting>
  <conditionalFormatting sqref="A124">
    <cfRule type="expression" priority="104" dxfId="1336" stopIfTrue="1">
      <formula>$G124=""</formula>
    </cfRule>
    <cfRule type="expression" priority="105" dxfId="1337" stopIfTrue="1">
      <formula>#REF!&lt;&gt;""</formula>
    </cfRule>
    <cfRule type="expression" priority="106" dxfId="1338" stopIfTrue="1">
      <formula>AND($H124="",$G124&lt;&gt;"")</formula>
    </cfRule>
  </conditionalFormatting>
  <conditionalFormatting sqref="A124">
    <cfRule type="expression" priority="101" dxfId="1336" stopIfTrue="1">
      <formula>$G124=""</formula>
    </cfRule>
    <cfRule type="expression" priority="102" dxfId="1337" stopIfTrue="1">
      <formula>#REF!&lt;&gt;""</formula>
    </cfRule>
    <cfRule type="expression" priority="103" dxfId="1338" stopIfTrue="1">
      <formula>AND($H124="",$G124&lt;&gt;"")</formula>
    </cfRule>
  </conditionalFormatting>
  <conditionalFormatting sqref="A124">
    <cfRule type="expression" priority="98" dxfId="1336" stopIfTrue="1">
      <formula>$G124=""</formula>
    </cfRule>
    <cfRule type="expression" priority="99" dxfId="1337" stopIfTrue="1">
      <formula>#REF!&lt;&gt;""</formula>
    </cfRule>
    <cfRule type="expression" priority="100" dxfId="1338" stopIfTrue="1">
      <formula>AND($H124="",$G124&lt;&gt;"")</formula>
    </cfRule>
  </conditionalFormatting>
  <conditionalFormatting sqref="A124">
    <cfRule type="expression" priority="95" dxfId="1336" stopIfTrue="1">
      <formula>$G124=""</formula>
    </cfRule>
    <cfRule type="expression" priority="96" dxfId="1337" stopIfTrue="1">
      <formula>#REF!&lt;&gt;""</formula>
    </cfRule>
    <cfRule type="expression" priority="97" dxfId="1338" stopIfTrue="1">
      <formula>AND($H124="",$G124&lt;&gt;"")</formula>
    </cfRule>
  </conditionalFormatting>
  <conditionalFormatting sqref="A124">
    <cfRule type="expression" priority="92" dxfId="1336" stopIfTrue="1">
      <formula>$G124=""</formula>
    </cfRule>
    <cfRule type="expression" priority="93" dxfId="1337" stopIfTrue="1">
      <formula>#REF!&lt;&gt;""</formula>
    </cfRule>
    <cfRule type="expression" priority="94" dxfId="1338" stopIfTrue="1">
      <formula>AND($H124="",$G124&lt;&gt;"")</formula>
    </cfRule>
  </conditionalFormatting>
  <conditionalFormatting sqref="A124">
    <cfRule type="expression" priority="89" dxfId="1336" stopIfTrue="1">
      <formula>$G124=""</formula>
    </cfRule>
    <cfRule type="expression" priority="90" dxfId="1337" stopIfTrue="1">
      <formula>#REF!&lt;&gt;""</formula>
    </cfRule>
    <cfRule type="expression" priority="91" dxfId="1338" stopIfTrue="1">
      <formula>AND($H124="",$G124&lt;&gt;"")</formula>
    </cfRule>
  </conditionalFormatting>
  <conditionalFormatting sqref="A124">
    <cfRule type="expression" priority="86" dxfId="1336" stopIfTrue="1">
      <formula>$G124=""</formula>
    </cfRule>
    <cfRule type="expression" priority="87" dxfId="1337" stopIfTrue="1">
      <formula>#REF!&lt;&gt;""</formula>
    </cfRule>
    <cfRule type="expression" priority="88" dxfId="1338" stopIfTrue="1">
      <formula>AND($H124="",$G124&lt;&gt;"")</formula>
    </cfRule>
  </conditionalFormatting>
  <conditionalFormatting sqref="A124">
    <cfRule type="expression" priority="83" dxfId="1336" stopIfTrue="1">
      <formula>$G124=""</formula>
    </cfRule>
    <cfRule type="expression" priority="84" dxfId="1337" stopIfTrue="1">
      <formula>#REF!&lt;&gt;""</formula>
    </cfRule>
    <cfRule type="expression" priority="85" dxfId="1338" stopIfTrue="1">
      <formula>AND($H124="",$G124&lt;&gt;"")</formula>
    </cfRule>
  </conditionalFormatting>
  <conditionalFormatting sqref="A126">
    <cfRule type="expression" priority="78" dxfId="1336" stopIfTrue="1">
      <formula>$G126=""</formula>
    </cfRule>
    <cfRule type="expression" priority="79" dxfId="1337" stopIfTrue="1">
      <formula>#REF!&lt;&gt;""</formula>
    </cfRule>
    <cfRule type="expression" priority="80" dxfId="1338" stopIfTrue="1">
      <formula>AND($H126="",$G126&lt;&gt;"")</formula>
    </cfRule>
  </conditionalFormatting>
  <conditionalFormatting sqref="A119">
    <cfRule type="expression" priority="72" dxfId="1336" stopIfTrue="1">
      <formula>$G119=""</formula>
    </cfRule>
    <cfRule type="expression" priority="73" dxfId="1337" stopIfTrue="1">
      <formula>#REF!&lt;&gt;""</formula>
    </cfRule>
    <cfRule type="expression" priority="74" dxfId="1338" stopIfTrue="1">
      <formula>AND($H119="",$G119&lt;&gt;"")</formula>
    </cfRule>
  </conditionalFormatting>
  <conditionalFormatting sqref="A77">
    <cfRule type="expression" priority="66" dxfId="1336" stopIfTrue="1">
      <formula>$G77=""</formula>
    </cfRule>
    <cfRule type="expression" priority="67" dxfId="1337" stopIfTrue="1">
      <formula>#REF!&lt;&gt;""</formula>
    </cfRule>
    <cfRule type="expression" priority="68" dxfId="1338" stopIfTrue="1">
      <formula>AND($H77="",$G77&lt;&gt;"")</formula>
    </cfRule>
  </conditionalFormatting>
  <conditionalFormatting sqref="A77">
    <cfRule type="expression" priority="63" dxfId="1336" stopIfTrue="1">
      <formula>$G77=""</formula>
    </cfRule>
    <cfRule type="expression" priority="64" dxfId="1337" stopIfTrue="1">
      <formula>#REF!&lt;&gt;""</formula>
    </cfRule>
    <cfRule type="expression" priority="65" dxfId="1338" stopIfTrue="1">
      <formula>AND($H77="",$G77&lt;&gt;"")</formula>
    </cfRule>
  </conditionalFormatting>
  <conditionalFormatting sqref="A77">
    <cfRule type="expression" priority="60" dxfId="1336" stopIfTrue="1">
      <formula>$G77=""</formula>
    </cfRule>
    <cfRule type="expression" priority="61" dxfId="1337" stopIfTrue="1">
      <formula>#REF!&lt;&gt;""</formula>
    </cfRule>
    <cfRule type="expression" priority="62" dxfId="1338" stopIfTrue="1">
      <formula>AND($H77="",$G77&lt;&gt;"")</formula>
    </cfRule>
  </conditionalFormatting>
  <conditionalFormatting sqref="A77">
    <cfRule type="expression" priority="57" dxfId="1336" stopIfTrue="1">
      <formula>$G77=""</formula>
    </cfRule>
    <cfRule type="expression" priority="58" dxfId="1337" stopIfTrue="1">
      <formula>#REF!&lt;&gt;""</formula>
    </cfRule>
    <cfRule type="expression" priority="59" dxfId="1338" stopIfTrue="1">
      <formula>AND($H77="",$G77&lt;&gt;"")</formula>
    </cfRule>
  </conditionalFormatting>
  <conditionalFormatting sqref="A82:A84">
    <cfRule type="expression" priority="1403" dxfId="1336" stopIfTrue="1">
      <formula>$G82=""</formula>
    </cfRule>
    <cfRule type="expression" priority="1404" dxfId="1337" stopIfTrue="1">
      <formula>#REF!&lt;&gt;""</formula>
    </cfRule>
    <cfRule type="expression" priority="1405" dxfId="1338" stopIfTrue="1">
      <formula>AND(#REF!="",$G82&lt;&gt;"")</formula>
    </cfRule>
  </conditionalFormatting>
  <conditionalFormatting sqref="A66">
    <cfRule type="expression" priority="51" dxfId="1336" stopIfTrue="1">
      <formula>NA()</formula>
    </cfRule>
    <cfRule type="expression" priority="52" dxfId="1337" stopIfTrue="1">
      <formula>"#REF!&lt;&gt;"""""</formula>
    </cfRule>
    <cfRule type="expression" priority="53" dxfId="1338" stopIfTrue="1">
      <formula>NA()</formula>
    </cfRule>
  </conditionalFormatting>
  <conditionalFormatting sqref="A66">
    <cfRule type="expression" priority="49" dxfId="1336" stopIfTrue="1">
      <formula>NA()</formula>
    </cfRule>
    <cfRule type="expression" priority="50" dxfId="1337" stopIfTrue="1">
      <formula>NA()</formula>
    </cfRule>
  </conditionalFormatting>
  <conditionalFormatting sqref="A52">
    <cfRule type="expression" priority="46" dxfId="1336" stopIfTrue="1">
      <formula>NA()</formula>
    </cfRule>
    <cfRule type="expression" priority="47" dxfId="1337" stopIfTrue="1">
      <formula>"#REF!&lt;&gt;"""""</formula>
    </cfRule>
    <cfRule type="expression" priority="48" dxfId="1338" stopIfTrue="1">
      <formula>NA()</formula>
    </cfRule>
  </conditionalFormatting>
  <conditionalFormatting sqref="A52">
    <cfRule type="expression" priority="44" dxfId="1336" stopIfTrue="1">
      <formula>NA()</formula>
    </cfRule>
    <cfRule type="expression" priority="45" dxfId="1337" stopIfTrue="1">
      <formula>NA()</formula>
    </cfRule>
  </conditionalFormatting>
  <conditionalFormatting sqref="A52">
    <cfRule type="expression" priority="41" dxfId="1336" stopIfTrue="1">
      <formula>$G52=""</formula>
    </cfRule>
    <cfRule type="expression" priority="42" dxfId="1337" stopIfTrue="1">
      <formula>#REF!&lt;&gt;""</formula>
    </cfRule>
    <cfRule type="expression" priority="43" dxfId="1338" stopIfTrue="1">
      <formula>AND($H52="",$G52&lt;&gt;"")</formula>
    </cfRule>
  </conditionalFormatting>
  <conditionalFormatting sqref="A52">
    <cfRule type="expression" priority="38" dxfId="1336" stopIfTrue="1">
      <formula>$G52=""</formula>
    </cfRule>
    <cfRule type="expression" priority="39" dxfId="1337" stopIfTrue="1">
      <formula>#REF!&lt;&gt;""</formula>
    </cfRule>
    <cfRule type="expression" priority="40" dxfId="1338" stopIfTrue="1">
      <formula>AND($H52="",$G52&lt;&gt;"")</formula>
    </cfRule>
  </conditionalFormatting>
  <conditionalFormatting sqref="A52">
    <cfRule type="expression" priority="35" dxfId="1336" stopIfTrue="1">
      <formula>$G52=""</formula>
    </cfRule>
    <cfRule type="expression" priority="36" dxfId="1337" stopIfTrue="1">
      <formula>#REF!&lt;&gt;""</formula>
    </cfRule>
    <cfRule type="expression" priority="37" dxfId="1338" stopIfTrue="1">
      <formula>AND($H52="",$G52&lt;&gt;"")</formula>
    </cfRule>
  </conditionalFormatting>
  <conditionalFormatting sqref="A52">
    <cfRule type="expression" priority="32" dxfId="1336" stopIfTrue="1">
      <formula>$G52=""</formula>
    </cfRule>
    <cfRule type="expression" priority="33" dxfId="1337" stopIfTrue="1">
      <formula>#REF!&lt;&gt;""</formula>
    </cfRule>
    <cfRule type="expression" priority="34" dxfId="1338" stopIfTrue="1">
      <formula>AND($H52="",$G52&lt;&gt;"")</formula>
    </cfRule>
  </conditionalFormatting>
  <conditionalFormatting sqref="A52">
    <cfRule type="expression" priority="29" dxfId="1336" stopIfTrue="1">
      <formula>$G52=""</formula>
    </cfRule>
    <cfRule type="expression" priority="30" dxfId="1337" stopIfTrue="1">
      <formula>#REF!&lt;&gt;""</formula>
    </cfRule>
    <cfRule type="expression" priority="31" dxfId="1338" stopIfTrue="1">
      <formula>AND($H52="",$G52&lt;&gt;"")</formula>
    </cfRule>
  </conditionalFormatting>
  <conditionalFormatting sqref="A52">
    <cfRule type="expression" priority="26" dxfId="1336" stopIfTrue="1">
      <formula>$G52=""</formula>
    </cfRule>
    <cfRule type="expression" priority="27" dxfId="1337" stopIfTrue="1">
      <formula>#REF!&lt;&gt;""</formula>
    </cfRule>
    <cfRule type="expression" priority="28" dxfId="1338" stopIfTrue="1">
      <formula>AND($H52="",$G52&lt;&gt;"")</formula>
    </cfRule>
  </conditionalFormatting>
  <conditionalFormatting sqref="A52">
    <cfRule type="expression" priority="23" dxfId="1336" stopIfTrue="1">
      <formula>$G52=""</formula>
    </cfRule>
    <cfRule type="expression" priority="24" dxfId="1337" stopIfTrue="1">
      <formula>#REF!&lt;&gt;""</formula>
    </cfRule>
    <cfRule type="expression" priority="25" dxfId="1338" stopIfTrue="1">
      <formula>AND($H52="",$G52&lt;&gt;"")</formula>
    </cfRule>
  </conditionalFormatting>
  <conditionalFormatting sqref="A52">
    <cfRule type="expression" priority="20" dxfId="1336" stopIfTrue="1">
      <formula>$G52=""</formula>
    </cfRule>
    <cfRule type="expression" priority="21" dxfId="1337" stopIfTrue="1">
      <formula>#REF!&lt;&gt;""</formula>
    </cfRule>
    <cfRule type="expression" priority="22" dxfId="1338" stopIfTrue="1">
      <formula>AND($H52="",$G52&lt;&gt;"")</formula>
    </cfRule>
  </conditionalFormatting>
  <conditionalFormatting sqref="A52">
    <cfRule type="expression" priority="17" dxfId="1336" stopIfTrue="1">
      <formula>$G52=""</formula>
    </cfRule>
    <cfRule type="expression" priority="18" dxfId="1337" stopIfTrue="1">
      <formula>#REF!&lt;&gt;""</formula>
    </cfRule>
    <cfRule type="expression" priority="19" dxfId="1338" stopIfTrue="1">
      <formula>AND($H52="",$G52&lt;&gt;"")</formula>
    </cfRule>
  </conditionalFormatting>
  <conditionalFormatting sqref="A54">
    <cfRule type="expression" priority="14" dxfId="1336" stopIfTrue="1">
      <formula>NA()</formula>
    </cfRule>
    <cfRule type="expression" priority="15" dxfId="1337" stopIfTrue="1">
      <formula>"#REF!&lt;&gt;"""""</formula>
    </cfRule>
    <cfRule type="expression" priority="16" dxfId="1338" stopIfTrue="1">
      <formula>NA()</formula>
    </cfRule>
  </conditionalFormatting>
  <conditionalFormatting sqref="A54">
    <cfRule type="expression" priority="12" dxfId="1336" stopIfTrue="1">
      <formula>NA()</formula>
    </cfRule>
    <cfRule type="expression" priority="13" dxfId="1337" stopIfTrue="1">
      <formula>NA()</formula>
    </cfRule>
  </conditionalFormatting>
  <conditionalFormatting sqref="A54">
    <cfRule type="expression" priority="9" dxfId="1336" stopIfTrue="1">
      <formula>$G54=""</formula>
    </cfRule>
    <cfRule type="expression" priority="10" dxfId="1337" stopIfTrue="1">
      <formula>#REF!&lt;&gt;""</formula>
    </cfRule>
    <cfRule type="expression" priority="11" dxfId="1338" stopIfTrue="1">
      <formula>AND($H54="",$G54&lt;&gt;"")</formula>
    </cfRule>
  </conditionalFormatting>
  <conditionalFormatting sqref="A55">
    <cfRule type="expression" priority="6" dxfId="1336" stopIfTrue="1">
      <formula>NA()</formula>
    </cfRule>
    <cfRule type="expression" priority="7" dxfId="1337" stopIfTrue="1">
      <formula>"#REF!&lt;&gt;"""""</formula>
    </cfRule>
    <cfRule type="expression" priority="8" dxfId="1338" stopIfTrue="1">
      <formula>NA()</formula>
    </cfRule>
  </conditionalFormatting>
  <conditionalFormatting sqref="A55">
    <cfRule type="expression" priority="4" dxfId="1336" stopIfTrue="1">
      <formula>NA()</formula>
    </cfRule>
    <cfRule type="expression" priority="5" dxfId="1337" stopIfTrue="1">
      <formula>NA()</formula>
    </cfRule>
  </conditionalFormatting>
  <conditionalFormatting sqref="A55">
    <cfRule type="expression" priority="1" dxfId="1336" stopIfTrue="1">
      <formula>$G55=""</formula>
    </cfRule>
    <cfRule type="expression" priority="2" dxfId="1337" stopIfTrue="1">
      <formula>#REF!&lt;&gt;""</formula>
    </cfRule>
    <cfRule type="expression" priority="3" dxfId="1338" stopIfTrue="1">
      <formula>AND($H55="",$G55&lt;&gt;"")</formula>
    </cfRule>
  </conditionalFormatting>
  <printOptions/>
  <pageMargins left="0.984251968503937" right="0.1968503937007874" top="0.5905511811023623" bottom="0.3937007874015748" header="0" footer="0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226"/>
  <sheetViews>
    <sheetView tabSelected="1" zoomScalePageLayoutView="0" workbookViewId="0" topLeftCell="A216">
      <selection activeCell="M25" sqref="M25:Q44"/>
    </sheetView>
  </sheetViews>
  <sheetFormatPr defaultColWidth="9.140625" defaultRowHeight="12.75" customHeight="1"/>
  <cols>
    <col min="1" max="1" width="73.57421875" style="55" customWidth="1"/>
    <col min="2" max="2" width="4.57421875" style="56" bestFit="1" customWidth="1"/>
    <col min="3" max="3" width="3.57421875" style="121" customWidth="1"/>
    <col min="4" max="5" width="4.28125" style="121" customWidth="1"/>
    <col min="6" max="6" width="4.28125" style="56" customWidth="1"/>
    <col min="7" max="7" width="8.57421875" style="121" bestFit="1" customWidth="1"/>
    <col min="8" max="8" width="5.00390625" style="121" customWidth="1"/>
    <col min="9" max="9" width="9.00390625" style="120" bestFit="1" customWidth="1"/>
    <col min="10" max="10" width="14.28125" style="155" bestFit="1" customWidth="1"/>
    <col min="11" max="11" width="17.7109375" style="405" hidden="1" customWidth="1"/>
    <col min="12" max="12" width="16.00390625" style="406" hidden="1" customWidth="1"/>
    <col min="13" max="13" width="13.57421875" style="39" customWidth="1"/>
    <col min="14" max="16" width="9.140625" style="39" customWidth="1"/>
    <col min="17" max="17" width="9.140625" style="406" customWidth="1"/>
    <col min="18" max="16384" width="9.140625" style="39" customWidth="1"/>
  </cols>
  <sheetData>
    <row r="1" spans="1:8" ht="8.25" customHeight="1">
      <c r="A1" s="58"/>
      <c r="C1" s="56"/>
      <c r="D1" s="56"/>
      <c r="E1" s="56"/>
      <c r="G1" s="56"/>
      <c r="H1" s="56"/>
    </row>
    <row r="2" spans="1:10" ht="32.25" customHeight="1">
      <c r="A2" s="516" t="s">
        <v>239</v>
      </c>
      <c r="B2" s="516"/>
      <c r="C2" s="516"/>
      <c r="D2" s="516"/>
      <c r="E2" s="516"/>
      <c r="F2" s="516"/>
      <c r="G2" s="516"/>
      <c r="H2" s="516"/>
      <c r="I2" s="516"/>
      <c r="J2" s="516"/>
    </row>
    <row r="3" ht="13.5" customHeight="1">
      <c r="J3" s="156" t="s">
        <v>45</v>
      </c>
    </row>
    <row r="4" spans="1:12" ht="13.5" customHeight="1">
      <c r="A4" s="59" t="s">
        <v>10</v>
      </c>
      <c r="B4" s="60" t="s">
        <v>46</v>
      </c>
      <c r="C4" s="60" t="s">
        <v>47</v>
      </c>
      <c r="D4" s="60" t="s">
        <v>48</v>
      </c>
      <c r="E4" s="513" t="s">
        <v>49</v>
      </c>
      <c r="F4" s="513"/>
      <c r="G4" s="513"/>
      <c r="H4" s="60" t="s">
        <v>50</v>
      </c>
      <c r="I4" s="119" t="s">
        <v>136</v>
      </c>
      <c r="J4" s="157" t="s">
        <v>11</v>
      </c>
      <c r="K4" s="407"/>
      <c r="L4" s="408"/>
    </row>
    <row r="5" spans="1:13" ht="18.75">
      <c r="A5" s="300" t="s">
        <v>51</v>
      </c>
      <c r="B5" s="301"/>
      <c r="C5" s="301"/>
      <c r="D5" s="301"/>
      <c r="E5" s="301"/>
      <c r="F5" s="301"/>
      <c r="G5" s="301"/>
      <c r="H5" s="302"/>
      <c r="I5" s="303"/>
      <c r="J5" s="304">
        <f>J6+J86+J210+J64+J218</f>
        <v>78899.51956</v>
      </c>
      <c r="K5" s="304" t="e">
        <f>K6+K86+K210+K64+K218</f>
        <v>#REF!</v>
      </c>
      <c r="L5" s="304" t="e">
        <f>L6+L86+L210+L64+L218</f>
        <v>#REF!</v>
      </c>
      <c r="M5" s="272"/>
    </row>
    <row r="6" spans="1:17" s="42" customFormat="1" ht="15.75">
      <c r="A6" s="305" t="s">
        <v>52</v>
      </c>
      <c r="B6" s="306" t="s">
        <v>58</v>
      </c>
      <c r="C6" s="306" t="s">
        <v>53</v>
      </c>
      <c r="D6" s="306"/>
      <c r="E6" s="306"/>
      <c r="F6" s="306"/>
      <c r="G6" s="306"/>
      <c r="H6" s="306"/>
      <c r="I6" s="307"/>
      <c r="J6" s="308">
        <f>J7+J14+J57+J193</f>
        <v>7921.765530000001</v>
      </c>
      <c r="K6" s="409">
        <f>K7+K14+K57</f>
        <v>0</v>
      </c>
      <c r="L6" s="409">
        <f>L7+L14+L57</f>
        <v>7911.765530000001</v>
      </c>
      <c r="Q6" s="456"/>
    </row>
    <row r="7" spans="1:17" s="42" customFormat="1" ht="25.5">
      <c r="A7" s="323" t="s">
        <v>54</v>
      </c>
      <c r="B7" s="324" t="s">
        <v>58</v>
      </c>
      <c r="C7" s="324" t="s">
        <v>53</v>
      </c>
      <c r="D7" s="324" t="s">
        <v>55</v>
      </c>
      <c r="E7" s="324"/>
      <c r="F7" s="324"/>
      <c r="G7" s="324"/>
      <c r="H7" s="324"/>
      <c r="I7" s="325"/>
      <c r="J7" s="326">
        <f>J8</f>
        <v>62</v>
      </c>
      <c r="K7" s="410">
        <f>K8</f>
        <v>0</v>
      </c>
      <c r="L7" s="410">
        <f>L8</f>
        <v>62</v>
      </c>
      <c r="Q7" s="456"/>
    </row>
    <row r="8" spans="1:17" s="42" customFormat="1" ht="26.25" customHeight="1">
      <c r="A8" s="276" t="s">
        <v>93</v>
      </c>
      <c r="B8" s="51" t="s">
        <v>58</v>
      </c>
      <c r="C8" s="51" t="s">
        <v>53</v>
      </c>
      <c r="D8" s="51" t="s">
        <v>55</v>
      </c>
      <c r="E8" s="51" t="s">
        <v>97</v>
      </c>
      <c r="F8" s="51" t="s">
        <v>80</v>
      </c>
      <c r="G8" s="41"/>
      <c r="H8" s="41"/>
      <c r="I8" s="277"/>
      <c r="J8" s="274">
        <f>J9</f>
        <v>62</v>
      </c>
      <c r="K8" s="274">
        <f aca="true" t="shared" si="0" ref="K8:L12">K9</f>
        <v>0</v>
      </c>
      <c r="L8" s="274">
        <f t="shared" si="0"/>
        <v>62</v>
      </c>
      <c r="Q8" s="456"/>
    </row>
    <row r="9" spans="1:17" s="42" customFormat="1" ht="25.5">
      <c r="A9" s="278" t="s">
        <v>94</v>
      </c>
      <c r="B9" s="51" t="s">
        <v>58</v>
      </c>
      <c r="C9" s="51" t="s">
        <v>53</v>
      </c>
      <c r="D9" s="51" t="s">
        <v>55</v>
      </c>
      <c r="E9" s="51" t="s">
        <v>97</v>
      </c>
      <c r="F9" s="51" t="s">
        <v>81</v>
      </c>
      <c r="G9" s="41"/>
      <c r="H9" s="41"/>
      <c r="I9" s="277"/>
      <c r="J9" s="274">
        <f>J10</f>
        <v>62</v>
      </c>
      <c r="K9" s="274">
        <f t="shared" si="0"/>
        <v>0</v>
      </c>
      <c r="L9" s="274">
        <f t="shared" si="0"/>
        <v>62</v>
      </c>
      <c r="Q9" s="456"/>
    </row>
    <row r="10" spans="1:17" s="42" customFormat="1" ht="15.75">
      <c r="A10" s="276" t="s">
        <v>334</v>
      </c>
      <c r="B10" s="51" t="s">
        <v>58</v>
      </c>
      <c r="C10" s="51" t="s">
        <v>53</v>
      </c>
      <c r="D10" s="51" t="s">
        <v>55</v>
      </c>
      <c r="E10" s="51" t="s">
        <v>97</v>
      </c>
      <c r="F10" s="51" t="s">
        <v>81</v>
      </c>
      <c r="G10" s="41" t="s">
        <v>333</v>
      </c>
      <c r="H10" s="41"/>
      <c r="I10" s="277"/>
      <c r="J10" s="274">
        <f>J11</f>
        <v>62</v>
      </c>
      <c r="K10" s="274">
        <f t="shared" si="0"/>
        <v>0</v>
      </c>
      <c r="L10" s="274">
        <f t="shared" si="0"/>
        <v>62</v>
      </c>
      <c r="Q10" s="456"/>
    </row>
    <row r="11" spans="1:17" s="42" customFormat="1" ht="25.5">
      <c r="A11" s="276" t="s">
        <v>335</v>
      </c>
      <c r="B11" s="132" t="s">
        <v>58</v>
      </c>
      <c r="C11" s="132" t="s">
        <v>53</v>
      </c>
      <c r="D11" s="132" t="s">
        <v>55</v>
      </c>
      <c r="E11" s="132" t="s">
        <v>97</v>
      </c>
      <c r="F11" s="132" t="s">
        <v>81</v>
      </c>
      <c r="G11" s="106" t="s">
        <v>321</v>
      </c>
      <c r="H11" s="41"/>
      <c r="I11" s="277"/>
      <c r="J11" s="274">
        <f>J12</f>
        <v>62</v>
      </c>
      <c r="K11" s="274">
        <f t="shared" si="0"/>
        <v>0</v>
      </c>
      <c r="L11" s="274">
        <f t="shared" si="0"/>
        <v>62</v>
      </c>
      <c r="Q11" s="456"/>
    </row>
    <row r="12" spans="1:17" s="135" customFormat="1" ht="26.25">
      <c r="A12" s="139" t="s">
        <v>82</v>
      </c>
      <c r="B12" s="132" t="s">
        <v>58</v>
      </c>
      <c r="C12" s="132" t="s">
        <v>53</v>
      </c>
      <c r="D12" s="132" t="s">
        <v>55</v>
      </c>
      <c r="E12" s="132" t="s">
        <v>97</v>
      </c>
      <c r="F12" s="132" t="s">
        <v>81</v>
      </c>
      <c r="G12" s="106" t="s">
        <v>321</v>
      </c>
      <c r="H12" s="106" t="s">
        <v>113</v>
      </c>
      <c r="I12" s="138"/>
      <c r="J12" s="130">
        <f>J13</f>
        <v>62</v>
      </c>
      <c r="K12" s="130">
        <f t="shared" si="0"/>
        <v>0</v>
      </c>
      <c r="L12" s="130">
        <f t="shared" si="0"/>
        <v>62</v>
      </c>
      <c r="Q12" s="457"/>
    </row>
    <row r="13" spans="1:12" ht="15.75">
      <c r="A13" s="105" t="s">
        <v>137</v>
      </c>
      <c r="B13" s="52" t="s">
        <v>58</v>
      </c>
      <c r="C13" s="52" t="s">
        <v>53</v>
      </c>
      <c r="D13" s="123" t="s">
        <v>55</v>
      </c>
      <c r="E13" s="123" t="s">
        <v>97</v>
      </c>
      <c r="F13" s="52" t="s">
        <v>81</v>
      </c>
      <c r="G13" s="40" t="s">
        <v>321</v>
      </c>
      <c r="H13" s="40" t="s">
        <v>113</v>
      </c>
      <c r="I13" s="118" t="s">
        <v>138</v>
      </c>
      <c r="J13" s="107">
        <v>62</v>
      </c>
      <c r="K13" s="407"/>
      <c r="L13" s="407">
        <f>J13-K13</f>
        <v>62</v>
      </c>
    </row>
    <row r="14" spans="1:17" s="42" customFormat="1" ht="38.25" customHeight="1">
      <c r="A14" s="332" t="s">
        <v>56</v>
      </c>
      <c r="B14" s="324" t="s">
        <v>58</v>
      </c>
      <c r="C14" s="324" t="s">
        <v>53</v>
      </c>
      <c r="D14" s="324" t="s">
        <v>57</v>
      </c>
      <c r="E14" s="324"/>
      <c r="F14" s="324"/>
      <c r="G14" s="324"/>
      <c r="H14" s="324"/>
      <c r="I14" s="325"/>
      <c r="J14" s="333">
        <f>J15+J50+J38+J46</f>
        <v>7649.765530000001</v>
      </c>
      <c r="K14" s="333">
        <f>K15+K50+K38+K46</f>
        <v>0</v>
      </c>
      <c r="L14" s="333">
        <f>L15+L50+L38+L46</f>
        <v>7649.765530000001</v>
      </c>
      <c r="Q14" s="456"/>
    </row>
    <row r="15" spans="1:17" s="42" customFormat="1" ht="27" customHeight="1">
      <c r="A15" s="339" t="s">
        <v>93</v>
      </c>
      <c r="B15" s="328" t="s">
        <v>58</v>
      </c>
      <c r="C15" s="328" t="s">
        <v>53</v>
      </c>
      <c r="D15" s="328" t="s">
        <v>57</v>
      </c>
      <c r="E15" s="328" t="s">
        <v>97</v>
      </c>
      <c r="F15" s="328" t="s">
        <v>80</v>
      </c>
      <c r="G15" s="328"/>
      <c r="H15" s="328"/>
      <c r="I15" s="329"/>
      <c r="J15" s="340">
        <f>J16+J42</f>
        <v>7630.46553</v>
      </c>
      <c r="K15" s="340">
        <f>K16+K42</f>
        <v>0</v>
      </c>
      <c r="L15" s="340">
        <f>L16+L42</f>
        <v>7630.46553</v>
      </c>
      <c r="Q15" s="456"/>
    </row>
    <row r="16" spans="1:17" s="42" customFormat="1" ht="25.5">
      <c r="A16" s="346" t="s">
        <v>94</v>
      </c>
      <c r="B16" s="347" t="s">
        <v>58</v>
      </c>
      <c r="C16" s="347" t="s">
        <v>53</v>
      </c>
      <c r="D16" s="347" t="s">
        <v>57</v>
      </c>
      <c r="E16" s="347" t="s">
        <v>97</v>
      </c>
      <c r="F16" s="347" t="s">
        <v>81</v>
      </c>
      <c r="G16" s="347"/>
      <c r="H16" s="347"/>
      <c r="I16" s="348"/>
      <c r="J16" s="349">
        <f>J17+J22</f>
        <v>6725.16553</v>
      </c>
      <c r="K16" s="349">
        <f>K17+K22</f>
        <v>0</v>
      </c>
      <c r="L16" s="349">
        <f>L17+L22</f>
        <v>6725.16553</v>
      </c>
      <c r="Q16" s="456"/>
    </row>
    <row r="17" spans="1:17" s="42" customFormat="1" ht="15.75">
      <c r="A17" s="253" t="s">
        <v>334</v>
      </c>
      <c r="B17" s="51" t="s">
        <v>58</v>
      </c>
      <c r="C17" s="51" t="s">
        <v>53</v>
      </c>
      <c r="D17" s="51" t="s">
        <v>57</v>
      </c>
      <c r="E17" s="51" t="s">
        <v>97</v>
      </c>
      <c r="F17" s="51" t="s">
        <v>81</v>
      </c>
      <c r="G17" s="51" t="s">
        <v>333</v>
      </c>
      <c r="H17" s="51"/>
      <c r="I17" s="122"/>
      <c r="J17" s="202">
        <f aca="true" t="shared" si="1" ref="J17:L18">J18</f>
        <v>4806.1</v>
      </c>
      <c r="K17" s="202">
        <f t="shared" si="1"/>
        <v>0</v>
      </c>
      <c r="L17" s="202">
        <f t="shared" si="1"/>
        <v>4806.1</v>
      </c>
      <c r="Q17" s="456"/>
    </row>
    <row r="18" spans="1:17" s="42" customFormat="1" ht="25.5">
      <c r="A18" s="253" t="s">
        <v>335</v>
      </c>
      <c r="B18" s="51" t="s">
        <v>58</v>
      </c>
      <c r="C18" s="51" t="s">
        <v>53</v>
      </c>
      <c r="D18" s="51" t="s">
        <v>57</v>
      </c>
      <c r="E18" s="51" t="s">
        <v>97</v>
      </c>
      <c r="F18" s="51" t="s">
        <v>81</v>
      </c>
      <c r="G18" s="51" t="s">
        <v>321</v>
      </c>
      <c r="H18" s="51"/>
      <c r="I18" s="122"/>
      <c r="J18" s="202">
        <f t="shared" si="1"/>
        <v>4806.1</v>
      </c>
      <c r="K18" s="202">
        <f t="shared" si="1"/>
        <v>0</v>
      </c>
      <c r="L18" s="202">
        <f t="shared" si="1"/>
        <v>4806.1</v>
      </c>
      <c r="Q18" s="456"/>
    </row>
    <row r="19" spans="1:17" s="135" customFormat="1" ht="26.25">
      <c r="A19" s="139" t="s">
        <v>82</v>
      </c>
      <c r="B19" s="132" t="s">
        <v>58</v>
      </c>
      <c r="C19" s="132" t="s">
        <v>53</v>
      </c>
      <c r="D19" s="132" t="s">
        <v>57</v>
      </c>
      <c r="E19" s="132" t="s">
        <v>97</v>
      </c>
      <c r="F19" s="132" t="s">
        <v>81</v>
      </c>
      <c r="G19" s="132" t="s">
        <v>321</v>
      </c>
      <c r="H19" s="132" t="s">
        <v>83</v>
      </c>
      <c r="I19" s="137"/>
      <c r="J19" s="140">
        <f>J20+J21</f>
        <v>4806.1</v>
      </c>
      <c r="K19" s="140">
        <f>K20+K21</f>
        <v>0</v>
      </c>
      <c r="L19" s="140">
        <f>L20+L21</f>
        <v>4806.1</v>
      </c>
      <c r="Q19" s="457"/>
    </row>
    <row r="20" spans="1:12" ht="12.75" customHeight="1">
      <c r="A20" s="53" t="s">
        <v>139</v>
      </c>
      <c r="B20" s="52" t="s">
        <v>58</v>
      </c>
      <c r="C20" s="52" t="s">
        <v>53</v>
      </c>
      <c r="D20" s="52" t="s">
        <v>57</v>
      </c>
      <c r="E20" s="52" t="s">
        <v>97</v>
      </c>
      <c r="F20" s="52" t="s">
        <v>81</v>
      </c>
      <c r="G20" s="52" t="s">
        <v>321</v>
      </c>
      <c r="H20" s="52" t="s">
        <v>83</v>
      </c>
      <c r="I20" s="124" t="s">
        <v>140</v>
      </c>
      <c r="J20" s="108">
        <v>3691.3</v>
      </c>
      <c r="K20" s="407"/>
      <c r="L20" s="407">
        <f>J20-K20</f>
        <v>3691.3</v>
      </c>
    </row>
    <row r="21" spans="1:12" ht="12.75" customHeight="1">
      <c r="A21" s="53" t="s">
        <v>164</v>
      </c>
      <c r="B21" s="52" t="s">
        <v>58</v>
      </c>
      <c r="C21" s="52" t="s">
        <v>53</v>
      </c>
      <c r="D21" s="52" t="s">
        <v>57</v>
      </c>
      <c r="E21" s="52" t="s">
        <v>97</v>
      </c>
      <c r="F21" s="52" t="s">
        <v>81</v>
      </c>
      <c r="G21" s="52" t="s">
        <v>321</v>
      </c>
      <c r="H21" s="52" t="s">
        <v>83</v>
      </c>
      <c r="I21" s="124" t="s">
        <v>142</v>
      </c>
      <c r="J21" s="108">
        <v>1114.8</v>
      </c>
      <c r="K21" s="407"/>
      <c r="L21" s="415">
        <f>J21-K21</f>
        <v>1114.8</v>
      </c>
    </row>
    <row r="22" spans="1:17" s="42" customFormat="1" ht="15.75">
      <c r="A22" s="350" t="s">
        <v>85</v>
      </c>
      <c r="B22" s="347" t="s">
        <v>58</v>
      </c>
      <c r="C22" s="347" t="s">
        <v>53</v>
      </c>
      <c r="D22" s="347" t="s">
        <v>57</v>
      </c>
      <c r="E22" s="347" t="s">
        <v>97</v>
      </c>
      <c r="F22" s="347" t="s">
        <v>81</v>
      </c>
      <c r="G22" s="347" t="s">
        <v>322</v>
      </c>
      <c r="H22" s="347"/>
      <c r="I22" s="348"/>
      <c r="J22" s="351">
        <f>J23+J25+J36+J34</f>
        <v>1919.0655300000003</v>
      </c>
      <c r="K22" s="351">
        <f>K23+K25+K36+K34</f>
        <v>0</v>
      </c>
      <c r="L22" s="351">
        <f>L23+L25+L36+L34</f>
        <v>1919.0655300000003</v>
      </c>
      <c r="Q22" s="456"/>
    </row>
    <row r="23" spans="1:17" s="135" customFormat="1" ht="26.25">
      <c r="A23" s="139" t="s">
        <v>86</v>
      </c>
      <c r="B23" s="132" t="s">
        <v>58</v>
      </c>
      <c r="C23" s="132" t="s">
        <v>53</v>
      </c>
      <c r="D23" s="132" t="s">
        <v>57</v>
      </c>
      <c r="E23" s="132" t="s">
        <v>97</v>
      </c>
      <c r="F23" s="132" t="s">
        <v>81</v>
      </c>
      <c r="G23" s="132" t="s">
        <v>322</v>
      </c>
      <c r="H23" s="132" t="s">
        <v>89</v>
      </c>
      <c r="I23" s="137"/>
      <c r="J23" s="141">
        <f>J24</f>
        <v>1.7</v>
      </c>
      <c r="K23" s="141">
        <f>K24</f>
        <v>0</v>
      </c>
      <c r="L23" s="141">
        <f>L24</f>
        <v>1.7</v>
      </c>
      <c r="Q23" s="457"/>
    </row>
    <row r="24" spans="1:12" ht="12.75" customHeight="1">
      <c r="A24" s="53" t="s">
        <v>137</v>
      </c>
      <c r="B24" s="52" t="s">
        <v>58</v>
      </c>
      <c r="C24" s="52" t="s">
        <v>53</v>
      </c>
      <c r="D24" s="52" t="s">
        <v>57</v>
      </c>
      <c r="E24" s="52" t="s">
        <v>97</v>
      </c>
      <c r="F24" s="52" t="s">
        <v>81</v>
      </c>
      <c r="G24" s="52" t="s">
        <v>322</v>
      </c>
      <c r="H24" s="52" t="s">
        <v>89</v>
      </c>
      <c r="I24" s="124" t="s">
        <v>141</v>
      </c>
      <c r="J24" s="108">
        <v>1.7</v>
      </c>
      <c r="K24" s="407"/>
      <c r="L24" s="407">
        <f>J24-K24</f>
        <v>1.7</v>
      </c>
    </row>
    <row r="25" spans="1:17" s="135" customFormat="1" ht="26.25">
      <c r="A25" s="139" t="s">
        <v>87</v>
      </c>
      <c r="B25" s="132" t="s">
        <v>58</v>
      </c>
      <c r="C25" s="132" t="s">
        <v>53</v>
      </c>
      <c r="D25" s="132" t="s">
        <v>57</v>
      </c>
      <c r="E25" s="132" t="s">
        <v>97</v>
      </c>
      <c r="F25" s="132" t="s">
        <v>81</v>
      </c>
      <c r="G25" s="132" t="s">
        <v>322</v>
      </c>
      <c r="H25" s="132" t="s">
        <v>90</v>
      </c>
      <c r="I25" s="136"/>
      <c r="J25" s="153">
        <f>J26+J27+J28+J29+J30+J31+J32+J33</f>
        <v>1721.6457300000002</v>
      </c>
      <c r="K25" s="153">
        <f>K26+K27+K28+K29+K30+K31+K32+K33</f>
        <v>0</v>
      </c>
      <c r="L25" s="153">
        <f>L26+L27+L28+L29+L30+L31+L32+L33</f>
        <v>1721.6457300000002</v>
      </c>
      <c r="Q25" s="457"/>
    </row>
    <row r="26" spans="1:12" ht="12.75" customHeight="1">
      <c r="A26" s="53" t="s">
        <v>143</v>
      </c>
      <c r="B26" s="52" t="s">
        <v>58</v>
      </c>
      <c r="C26" s="52" t="s">
        <v>53</v>
      </c>
      <c r="D26" s="52" t="s">
        <v>57</v>
      </c>
      <c r="E26" s="52" t="s">
        <v>97</v>
      </c>
      <c r="F26" s="52" t="s">
        <v>81</v>
      </c>
      <c r="G26" s="52" t="s">
        <v>322</v>
      </c>
      <c r="H26" s="52" t="s">
        <v>90</v>
      </c>
      <c r="I26" s="124" t="s">
        <v>144</v>
      </c>
      <c r="J26" s="108">
        <v>220</v>
      </c>
      <c r="K26" s="407"/>
      <c r="L26" s="407">
        <f>J26-K26</f>
        <v>220</v>
      </c>
    </row>
    <row r="27" spans="1:12" ht="12.75" customHeight="1">
      <c r="A27" s="53" t="s">
        <v>145</v>
      </c>
      <c r="B27" s="52" t="s">
        <v>58</v>
      </c>
      <c r="C27" s="52" t="s">
        <v>53</v>
      </c>
      <c r="D27" s="52" t="s">
        <v>57</v>
      </c>
      <c r="E27" s="52" t="s">
        <v>97</v>
      </c>
      <c r="F27" s="52" t="s">
        <v>81</v>
      </c>
      <c r="G27" s="52" t="s">
        <v>322</v>
      </c>
      <c r="H27" s="52" t="s">
        <v>90</v>
      </c>
      <c r="I27" s="124" t="s">
        <v>146</v>
      </c>
      <c r="J27" s="108">
        <v>3.3</v>
      </c>
      <c r="K27" s="407"/>
      <c r="L27" s="407">
        <f aca="true" t="shared" si="2" ref="L27:L37">J27-K27</f>
        <v>3.3</v>
      </c>
    </row>
    <row r="28" spans="1:12" ht="12.75" customHeight="1">
      <c r="A28" s="53" t="s">
        <v>147</v>
      </c>
      <c r="B28" s="52" t="s">
        <v>58</v>
      </c>
      <c r="C28" s="52" t="s">
        <v>53</v>
      </c>
      <c r="D28" s="52" t="s">
        <v>57</v>
      </c>
      <c r="E28" s="52" t="s">
        <v>97</v>
      </c>
      <c r="F28" s="52" t="s">
        <v>81</v>
      </c>
      <c r="G28" s="52" t="s">
        <v>322</v>
      </c>
      <c r="H28" s="52" t="s">
        <v>90</v>
      </c>
      <c r="I28" s="124">
        <v>223</v>
      </c>
      <c r="J28" s="108">
        <v>89.4</v>
      </c>
      <c r="K28" s="407"/>
      <c r="L28" s="407">
        <f t="shared" si="2"/>
        <v>89.4</v>
      </c>
    </row>
    <row r="29" spans="1:12" ht="12.75" customHeight="1">
      <c r="A29" s="53" t="s">
        <v>154</v>
      </c>
      <c r="B29" s="52" t="s">
        <v>58</v>
      </c>
      <c r="C29" s="52" t="s">
        <v>53</v>
      </c>
      <c r="D29" s="52" t="s">
        <v>57</v>
      </c>
      <c r="E29" s="52" t="s">
        <v>97</v>
      </c>
      <c r="F29" s="52" t="s">
        <v>81</v>
      </c>
      <c r="G29" s="52" t="s">
        <v>322</v>
      </c>
      <c r="H29" s="52" t="s">
        <v>90</v>
      </c>
      <c r="I29" s="124" t="s">
        <v>148</v>
      </c>
      <c r="J29" s="108">
        <v>50</v>
      </c>
      <c r="K29" s="407"/>
      <c r="L29" s="407">
        <f t="shared" si="2"/>
        <v>50</v>
      </c>
    </row>
    <row r="30" spans="1:12" ht="12.75" customHeight="1">
      <c r="A30" s="53" t="s">
        <v>158</v>
      </c>
      <c r="B30" s="52" t="s">
        <v>58</v>
      </c>
      <c r="C30" s="52" t="s">
        <v>53</v>
      </c>
      <c r="D30" s="52" t="s">
        <v>57</v>
      </c>
      <c r="E30" s="52" t="s">
        <v>97</v>
      </c>
      <c r="F30" s="52" t="s">
        <v>81</v>
      </c>
      <c r="G30" s="52" t="s">
        <v>322</v>
      </c>
      <c r="H30" s="52" t="s">
        <v>90</v>
      </c>
      <c r="I30" s="124" t="s">
        <v>138</v>
      </c>
      <c r="J30" s="108">
        <v>250</v>
      </c>
      <c r="K30" s="407"/>
      <c r="L30" s="407">
        <f t="shared" si="2"/>
        <v>250</v>
      </c>
    </row>
    <row r="31" spans="1:12" ht="12.75" customHeight="1">
      <c r="A31" s="53" t="s">
        <v>149</v>
      </c>
      <c r="B31" s="52" t="s">
        <v>58</v>
      </c>
      <c r="C31" s="52" t="s">
        <v>53</v>
      </c>
      <c r="D31" s="52" t="s">
        <v>57</v>
      </c>
      <c r="E31" s="52" t="s">
        <v>97</v>
      </c>
      <c r="F31" s="52" t="s">
        <v>81</v>
      </c>
      <c r="G31" s="52" t="s">
        <v>322</v>
      </c>
      <c r="H31" s="52" t="s">
        <v>90</v>
      </c>
      <c r="I31" s="124">
        <v>290</v>
      </c>
      <c r="J31" s="108">
        <f>50-25+12.94573</f>
        <v>37.94573</v>
      </c>
      <c r="K31" s="407"/>
      <c r="L31" s="407">
        <f t="shared" si="2"/>
        <v>37.94573</v>
      </c>
    </row>
    <row r="32" spans="1:12" ht="12.75" customHeight="1">
      <c r="A32" s="53" t="s">
        <v>151</v>
      </c>
      <c r="B32" s="52" t="s">
        <v>58</v>
      </c>
      <c r="C32" s="52" t="s">
        <v>53</v>
      </c>
      <c r="D32" s="52" t="s">
        <v>57</v>
      </c>
      <c r="E32" s="52" t="s">
        <v>97</v>
      </c>
      <c r="F32" s="52" t="s">
        <v>81</v>
      </c>
      <c r="G32" s="52" t="s">
        <v>322</v>
      </c>
      <c r="H32" s="52" t="s">
        <v>90</v>
      </c>
      <c r="I32" s="124">
        <v>310</v>
      </c>
      <c r="J32" s="108">
        <f>830-30-105</f>
        <v>695</v>
      </c>
      <c r="K32" s="407"/>
      <c r="L32" s="407">
        <f t="shared" si="2"/>
        <v>695</v>
      </c>
    </row>
    <row r="33" spans="1:12" ht="14.25" customHeight="1">
      <c r="A33" s="53" t="s">
        <v>152</v>
      </c>
      <c r="B33" s="52" t="s">
        <v>58</v>
      </c>
      <c r="C33" s="52" t="s">
        <v>53</v>
      </c>
      <c r="D33" s="52" t="s">
        <v>57</v>
      </c>
      <c r="E33" s="52" t="s">
        <v>97</v>
      </c>
      <c r="F33" s="52" t="s">
        <v>81</v>
      </c>
      <c r="G33" s="52" t="s">
        <v>322</v>
      </c>
      <c r="H33" s="52" t="s">
        <v>90</v>
      </c>
      <c r="I33" s="124" t="s">
        <v>153</v>
      </c>
      <c r="J33" s="108">
        <v>376</v>
      </c>
      <c r="K33" s="407"/>
      <c r="L33" s="407">
        <f t="shared" si="2"/>
        <v>376</v>
      </c>
    </row>
    <row r="34" spans="1:12" ht="14.25" customHeight="1">
      <c r="A34" s="133" t="s">
        <v>171</v>
      </c>
      <c r="B34" s="132" t="s">
        <v>58</v>
      </c>
      <c r="C34" s="132" t="s">
        <v>53</v>
      </c>
      <c r="D34" s="132" t="s">
        <v>57</v>
      </c>
      <c r="E34" s="132" t="s">
        <v>97</v>
      </c>
      <c r="F34" s="132" t="s">
        <v>81</v>
      </c>
      <c r="G34" s="132" t="s">
        <v>322</v>
      </c>
      <c r="H34" s="132" t="s">
        <v>172</v>
      </c>
      <c r="I34" s="137"/>
      <c r="J34" s="141">
        <f>J35</f>
        <v>5</v>
      </c>
      <c r="K34" s="407"/>
      <c r="L34" s="407">
        <f t="shared" si="2"/>
        <v>5</v>
      </c>
    </row>
    <row r="35" spans="1:12" ht="14.25" customHeight="1">
      <c r="A35" s="53" t="s">
        <v>149</v>
      </c>
      <c r="B35" s="52" t="s">
        <v>58</v>
      </c>
      <c r="C35" s="52" t="s">
        <v>53</v>
      </c>
      <c r="D35" s="52" t="s">
        <v>57</v>
      </c>
      <c r="E35" s="52" t="s">
        <v>97</v>
      </c>
      <c r="F35" s="52" t="s">
        <v>81</v>
      </c>
      <c r="G35" s="52" t="s">
        <v>322</v>
      </c>
      <c r="H35" s="52" t="s">
        <v>172</v>
      </c>
      <c r="I35" s="124">
        <v>290</v>
      </c>
      <c r="J35" s="108">
        <v>5</v>
      </c>
      <c r="K35" s="407"/>
      <c r="L35" s="407">
        <f t="shared" si="2"/>
        <v>5</v>
      </c>
    </row>
    <row r="36" spans="1:17" s="135" customFormat="1" ht="12.75" customHeight="1">
      <c r="A36" s="139" t="s">
        <v>88</v>
      </c>
      <c r="B36" s="132" t="s">
        <v>58</v>
      </c>
      <c r="C36" s="132" t="s">
        <v>53</v>
      </c>
      <c r="D36" s="132" t="s">
        <v>57</v>
      </c>
      <c r="E36" s="132" t="s">
        <v>97</v>
      </c>
      <c r="F36" s="132" t="s">
        <v>81</v>
      </c>
      <c r="G36" s="132" t="s">
        <v>322</v>
      </c>
      <c r="H36" s="132" t="s">
        <v>91</v>
      </c>
      <c r="I36" s="137"/>
      <c r="J36" s="141">
        <f>J37</f>
        <v>190.7198</v>
      </c>
      <c r="K36" s="413"/>
      <c r="L36" s="407">
        <f t="shared" si="2"/>
        <v>190.7198</v>
      </c>
      <c r="Q36" s="457"/>
    </row>
    <row r="37" spans="1:12" ht="12.75" customHeight="1">
      <c r="A37" s="53" t="s">
        <v>149</v>
      </c>
      <c r="B37" s="52" t="s">
        <v>58</v>
      </c>
      <c r="C37" s="52" t="s">
        <v>53</v>
      </c>
      <c r="D37" s="52" t="s">
        <v>57</v>
      </c>
      <c r="E37" s="52" t="s">
        <v>97</v>
      </c>
      <c r="F37" s="52" t="s">
        <v>81</v>
      </c>
      <c r="G37" s="52" t="s">
        <v>322</v>
      </c>
      <c r="H37" s="52" t="s">
        <v>91</v>
      </c>
      <c r="I37" s="124" t="s">
        <v>150</v>
      </c>
      <c r="J37" s="110">
        <f>4+15+25+30+11.7198+105</f>
        <v>190.7198</v>
      </c>
      <c r="K37" s="407"/>
      <c r="L37" s="407">
        <f t="shared" si="2"/>
        <v>190.7198</v>
      </c>
    </row>
    <row r="38" spans="1:12" ht="25.5" hidden="1">
      <c r="A38" s="53" t="s">
        <v>218</v>
      </c>
      <c r="B38" s="132" t="s">
        <v>58</v>
      </c>
      <c r="C38" s="132" t="s">
        <v>53</v>
      </c>
      <c r="D38" s="132" t="s">
        <v>57</v>
      </c>
      <c r="E38" s="52" t="s">
        <v>97</v>
      </c>
      <c r="F38" s="52" t="s">
        <v>81</v>
      </c>
      <c r="G38" s="52" t="s">
        <v>220</v>
      </c>
      <c r="H38" s="52"/>
      <c r="I38" s="124"/>
      <c r="J38" s="202">
        <f>J39</f>
        <v>0</v>
      </c>
      <c r="K38" s="407"/>
      <c r="L38" s="408"/>
    </row>
    <row r="39" spans="1:12" ht="54" hidden="1">
      <c r="A39" s="196" t="s">
        <v>234</v>
      </c>
      <c r="B39" s="52" t="s">
        <v>58</v>
      </c>
      <c r="C39" s="52" t="s">
        <v>53</v>
      </c>
      <c r="D39" s="52" t="s">
        <v>57</v>
      </c>
      <c r="E39" s="52" t="s">
        <v>97</v>
      </c>
      <c r="F39" s="52" t="s">
        <v>81</v>
      </c>
      <c r="G39" s="52" t="s">
        <v>232</v>
      </c>
      <c r="H39" s="52"/>
      <c r="I39" s="124"/>
      <c r="J39" s="110">
        <f>J41</f>
        <v>0</v>
      </c>
      <c r="K39" s="407"/>
      <c r="L39" s="408"/>
    </row>
    <row r="40" spans="1:12" ht="26.25" hidden="1">
      <c r="A40" s="139" t="s">
        <v>87</v>
      </c>
      <c r="B40" s="52" t="s">
        <v>58</v>
      </c>
      <c r="C40" s="52" t="s">
        <v>53</v>
      </c>
      <c r="D40" s="52" t="s">
        <v>57</v>
      </c>
      <c r="E40" s="52" t="s">
        <v>97</v>
      </c>
      <c r="F40" s="52" t="s">
        <v>81</v>
      </c>
      <c r="G40" s="52" t="s">
        <v>232</v>
      </c>
      <c r="H40" s="52" t="s">
        <v>90</v>
      </c>
      <c r="I40" s="124"/>
      <c r="J40" s="110">
        <f>J41</f>
        <v>0</v>
      </c>
      <c r="K40" s="407"/>
      <c r="L40" s="408"/>
    </row>
    <row r="41" spans="1:12" ht="12.75" customHeight="1" hidden="1">
      <c r="A41" s="53" t="s">
        <v>158</v>
      </c>
      <c r="B41" s="132" t="s">
        <v>58</v>
      </c>
      <c r="C41" s="132" t="s">
        <v>53</v>
      </c>
      <c r="D41" s="132" t="s">
        <v>57</v>
      </c>
      <c r="E41" s="52" t="s">
        <v>97</v>
      </c>
      <c r="F41" s="52" t="s">
        <v>81</v>
      </c>
      <c r="G41" s="52" t="s">
        <v>232</v>
      </c>
      <c r="H41" s="52" t="s">
        <v>90</v>
      </c>
      <c r="I41" s="124">
        <v>226</v>
      </c>
      <c r="J41" s="110"/>
      <c r="K41" s="407"/>
      <c r="L41" s="408"/>
    </row>
    <row r="42" spans="1:17" s="42" customFormat="1" ht="25.5">
      <c r="A42" s="352" t="s">
        <v>349</v>
      </c>
      <c r="B42" s="353" t="s">
        <v>58</v>
      </c>
      <c r="C42" s="353" t="s">
        <v>53</v>
      </c>
      <c r="D42" s="353" t="s">
        <v>57</v>
      </c>
      <c r="E42" s="353" t="s">
        <v>97</v>
      </c>
      <c r="F42" s="353" t="s">
        <v>81</v>
      </c>
      <c r="G42" s="353" t="s">
        <v>348</v>
      </c>
      <c r="H42" s="353"/>
      <c r="I42" s="354"/>
      <c r="J42" s="355">
        <f>J43</f>
        <v>905.3</v>
      </c>
      <c r="K42" s="355">
        <f>K43</f>
        <v>0</v>
      </c>
      <c r="L42" s="355">
        <f>L43</f>
        <v>905.3</v>
      </c>
      <c r="Q42" s="456"/>
    </row>
    <row r="43" spans="1:17" s="162" customFormat="1" ht="26.25">
      <c r="A43" s="66" t="s">
        <v>82</v>
      </c>
      <c r="B43" s="52" t="s">
        <v>58</v>
      </c>
      <c r="C43" s="52" t="s">
        <v>53</v>
      </c>
      <c r="D43" s="52" t="s">
        <v>57</v>
      </c>
      <c r="E43" s="52" t="s">
        <v>97</v>
      </c>
      <c r="F43" s="52" t="s">
        <v>81</v>
      </c>
      <c r="G43" s="52" t="s">
        <v>348</v>
      </c>
      <c r="H43" s="52" t="s">
        <v>83</v>
      </c>
      <c r="I43" s="172"/>
      <c r="J43" s="161">
        <f>J44+J45</f>
        <v>905.3</v>
      </c>
      <c r="K43" s="161">
        <f>K44+K45</f>
        <v>0</v>
      </c>
      <c r="L43" s="161">
        <f>L44+L45</f>
        <v>905.3</v>
      </c>
      <c r="Q43" s="458"/>
    </row>
    <row r="44" spans="1:12" ht="12.75" customHeight="1">
      <c r="A44" s="127" t="s">
        <v>139</v>
      </c>
      <c r="B44" s="52" t="s">
        <v>58</v>
      </c>
      <c r="C44" s="68" t="s">
        <v>53</v>
      </c>
      <c r="D44" s="68" t="s">
        <v>57</v>
      </c>
      <c r="E44" s="52" t="s">
        <v>97</v>
      </c>
      <c r="F44" s="52" t="s">
        <v>81</v>
      </c>
      <c r="G44" s="68" t="s">
        <v>348</v>
      </c>
      <c r="H44" s="68" t="s">
        <v>83</v>
      </c>
      <c r="I44" s="126" t="s">
        <v>140</v>
      </c>
      <c r="J44" s="108">
        <f>695.3</f>
        <v>695.3</v>
      </c>
      <c r="K44" s="407"/>
      <c r="L44" s="407">
        <f>J44-K44</f>
        <v>695.3</v>
      </c>
    </row>
    <row r="45" spans="1:12" ht="12.75" customHeight="1">
      <c r="A45" s="53" t="s">
        <v>164</v>
      </c>
      <c r="B45" s="52" t="s">
        <v>58</v>
      </c>
      <c r="C45" s="68" t="s">
        <v>53</v>
      </c>
      <c r="D45" s="68" t="s">
        <v>57</v>
      </c>
      <c r="E45" s="52" t="s">
        <v>97</v>
      </c>
      <c r="F45" s="52" t="s">
        <v>81</v>
      </c>
      <c r="G45" s="68" t="s">
        <v>348</v>
      </c>
      <c r="H45" s="68" t="s">
        <v>83</v>
      </c>
      <c r="I45" s="126" t="s">
        <v>142</v>
      </c>
      <c r="J45" s="108">
        <f>210</f>
        <v>210</v>
      </c>
      <c r="K45" s="407"/>
      <c r="L45" s="407">
        <f>J45-K45</f>
        <v>210</v>
      </c>
    </row>
    <row r="46" spans="1:17" s="42" customFormat="1" ht="51">
      <c r="A46" s="344" t="s">
        <v>241</v>
      </c>
      <c r="B46" s="328" t="s">
        <v>58</v>
      </c>
      <c r="C46" s="341" t="s">
        <v>53</v>
      </c>
      <c r="D46" s="341" t="s">
        <v>57</v>
      </c>
      <c r="E46" s="328" t="s">
        <v>343</v>
      </c>
      <c r="F46" s="328" t="s">
        <v>81</v>
      </c>
      <c r="G46" s="341"/>
      <c r="H46" s="341"/>
      <c r="I46" s="342"/>
      <c r="J46" s="343">
        <f>J47</f>
        <v>15</v>
      </c>
      <c r="K46" s="343">
        <f aca="true" t="shared" si="3" ref="K46:L48">K47</f>
        <v>0</v>
      </c>
      <c r="L46" s="343">
        <f t="shared" si="3"/>
        <v>15</v>
      </c>
      <c r="Q46" s="456"/>
    </row>
    <row r="47" spans="1:17" s="162" customFormat="1" ht="27">
      <c r="A47" s="50" t="s">
        <v>242</v>
      </c>
      <c r="B47" s="99" t="s">
        <v>58</v>
      </c>
      <c r="C47" s="159" t="s">
        <v>53</v>
      </c>
      <c r="D47" s="159" t="s">
        <v>57</v>
      </c>
      <c r="E47" s="99" t="s">
        <v>343</v>
      </c>
      <c r="F47" s="99" t="s">
        <v>81</v>
      </c>
      <c r="G47" s="264" t="s">
        <v>240</v>
      </c>
      <c r="H47" s="159"/>
      <c r="I47" s="172"/>
      <c r="J47" s="165">
        <f>J48</f>
        <v>15</v>
      </c>
      <c r="K47" s="165">
        <f t="shared" si="3"/>
        <v>0</v>
      </c>
      <c r="L47" s="165">
        <f t="shared" si="3"/>
        <v>15</v>
      </c>
      <c r="Q47" s="458"/>
    </row>
    <row r="48" spans="1:12" ht="12.75" customHeight="1">
      <c r="A48" s="139" t="s">
        <v>87</v>
      </c>
      <c r="B48" s="52" t="s">
        <v>58</v>
      </c>
      <c r="C48" s="68" t="s">
        <v>53</v>
      </c>
      <c r="D48" s="68" t="s">
        <v>57</v>
      </c>
      <c r="E48" s="52" t="s">
        <v>343</v>
      </c>
      <c r="F48" s="52" t="s">
        <v>81</v>
      </c>
      <c r="G48" s="265" t="s">
        <v>240</v>
      </c>
      <c r="H48" s="68" t="s">
        <v>90</v>
      </c>
      <c r="I48" s="126"/>
      <c r="J48" s="108">
        <f>J49</f>
        <v>15</v>
      </c>
      <c r="K48" s="108">
        <f t="shared" si="3"/>
        <v>0</v>
      </c>
      <c r="L48" s="108">
        <f t="shared" si="3"/>
        <v>15</v>
      </c>
    </row>
    <row r="49" spans="1:12" ht="12.75" customHeight="1">
      <c r="A49" s="53" t="s">
        <v>149</v>
      </c>
      <c r="B49" s="52" t="s">
        <v>58</v>
      </c>
      <c r="C49" s="68" t="s">
        <v>53</v>
      </c>
      <c r="D49" s="68" t="s">
        <v>57</v>
      </c>
      <c r="E49" s="52" t="s">
        <v>343</v>
      </c>
      <c r="F49" s="52" t="s">
        <v>81</v>
      </c>
      <c r="G49" s="265" t="s">
        <v>240</v>
      </c>
      <c r="H49" s="68" t="s">
        <v>90</v>
      </c>
      <c r="I49" s="126">
        <v>290</v>
      </c>
      <c r="J49" s="108">
        <v>15</v>
      </c>
      <c r="K49" s="407"/>
      <c r="L49" s="407">
        <f>J49-K49</f>
        <v>15</v>
      </c>
    </row>
    <row r="50" spans="1:17" s="42" customFormat="1" ht="25.5">
      <c r="A50" s="327" t="s">
        <v>208</v>
      </c>
      <c r="B50" s="328" t="s">
        <v>58</v>
      </c>
      <c r="C50" s="341" t="s">
        <v>53</v>
      </c>
      <c r="D50" s="341" t="s">
        <v>57</v>
      </c>
      <c r="E50" s="341" t="s">
        <v>3</v>
      </c>
      <c r="F50" s="341" t="s">
        <v>80</v>
      </c>
      <c r="G50" s="341"/>
      <c r="H50" s="341"/>
      <c r="I50" s="342"/>
      <c r="J50" s="343">
        <f>J51</f>
        <v>4.3</v>
      </c>
      <c r="K50" s="343">
        <f>K51</f>
        <v>0</v>
      </c>
      <c r="L50" s="343">
        <f>L51</f>
        <v>4.3</v>
      </c>
      <c r="Q50" s="456"/>
    </row>
    <row r="51" spans="1:17" s="42" customFormat="1" ht="51">
      <c r="A51" s="275" t="s">
        <v>209</v>
      </c>
      <c r="B51" s="51" t="s">
        <v>58</v>
      </c>
      <c r="C51" s="67" t="s">
        <v>53</v>
      </c>
      <c r="D51" s="67" t="s">
        <v>57</v>
      </c>
      <c r="E51" s="67" t="s">
        <v>3</v>
      </c>
      <c r="F51" s="67" t="s">
        <v>84</v>
      </c>
      <c r="G51" s="67"/>
      <c r="H51" s="67"/>
      <c r="I51" s="125"/>
      <c r="J51" s="109">
        <f>J53</f>
        <v>4.3</v>
      </c>
      <c r="K51" s="109">
        <f>K53</f>
        <v>0</v>
      </c>
      <c r="L51" s="109">
        <f>L53</f>
        <v>4.3</v>
      </c>
      <c r="Q51" s="456"/>
    </row>
    <row r="52" spans="1:17" s="42" customFormat="1" ht="33.75">
      <c r="A52" s="280" t="s">
        <v>95</v>
      </c>
      <c r="B52" s="51" t="s">
        <v>58</v>
      </c>
      <c r="C52" s="67" t="s">
        <v>53</v>
      </c>
      <c r="D52" s="67" t="s">
        <v>57</v>
      </c>
      <c r="E52" s="67" t="s">
        <v>3</v>
      </c>
      <c r="F52" s="67" t="s">
        <v>84</v>
      </c>
      <c r="G52" s="67" t="s">
        <v>344</v>
      </c>
      <c r="H52" s="67"/>
      <c r="I52" s="125"/>
      <c r="J52" s="109">
        <f>J53</f>
        <v>4.3</v>
      </c>
      <c r="K52" s="109">
        <f aca="true" t="shared" si="4" ref="K52:L55">K53</f>
        <v>0</v>
      </c>
      <c r="L52" s="109">
        <f t="shared" si="4"/>
        <v>4.3</v>
      </c>
      <c r="Q52" s="456"/>
    </row>
    <row r="53" spans="1:17" s="42" customFormat="1" ht="25.5">
      <c r="A53" s="275" t="s">
        <v>96</v>
      </c>
      <c r="B53" s="51" t="s">
        <v>58</v>
      </c>
      <c r="C53" s="67" t="s">
        <v>53</v>
      </c>
      <c r="D53" s="67" t="s">
        <v>57</v>
      </c>
      <c r="E53" s="67" t="s">
        <v>3</v>
      </c>
      <c r="F53" s="67" t="s">
        <v>84</v>
      </c>
      <c r="G53" s="67" t="s">
        <v>2</v>
      </c>
      <c r="H53" s="67"/>
      <c r="I53" s="125"/>
      <c r="J53" s="109">
        <f>J54</f>
        <v>4.3</v>
      </c>
      <c r="K53" s="109">
        <f t="shared" si="4"/>
        <v>0</v>
      </c>
      <c r="L53" s="109">
        <f t="shared" si="4"/>
        <v>4.3</v>
      </c>
      <c r="Q53" s="456"/>
    </row>
    <row r="54" spans="1:17" s="42" customFormat="1" ht="33.75" customHeight="1">
      <c r="A54" s="66" t="s">
        <v>87</v>
      </c>
      <c r="B54" s="52" t="s">
        <v>58</v>
      </c>
      <c r="C54" s="68" t="s">
        <v>53</v>
      </c>
      <c r="D54" s="68" t="s">
        <v>57</v>
      </c>
      <c r="E54" s="68" t="s">
        <v>3</v>
      </c>
      <c r="F54" s="68" t="s">
        <v>84</v>
      </c>
      <c r="G54" s="68" t="s">
        <v>2</v>
      </c>
      <c r="H54" s="68" t="s">
        <v>90</v>
      </c>
      <c r="I54" s="125"/>
      <c r="J54" s="109">
        <f>J55</f>
        <v>4.3</v>
      </c>
      <c r="K54" s="109">
        <f t="shared" si="4"/>
        <v>0</v>
      </c>
      <c r="L54" s="109">
        <f t="shared" si="4"/>
        <v>4.3</v>
      </c>
      <c r="Q54" s="456"/>
    </row>
    <row r="55" spans="1:17" s="135" customFormat="1" ht="26.25">
      <c r="A55" s="66" t="s">
        <v>87</v>
      </c>
      <c r="B55" s="132" t="s">
        <v>58</v>
      </c>
      <c r="C55" s="143" t="s">
        <v>53</v>
      </c>
      <c r="D55" s="143" t="s">
        <v>57</v>
      </c>
      <c r="E55" s="143" t="s">
        <v>3</v>
      </c>
      <c r="F55" s="143" t="s">
        <v>84</v>
      </c>
      <c r="G55" s="143" t="s">
        <v>2</v>
      </c>
      <c r="H55" s="143" t="s">
        <v>90</v>
      </c>
      <c r="I55" s="142"/>
      <c r="J55" s="141">
        <f>J56</f>
        <v>4.3</v>
      </c>
      <c r="K55" s="141">
        <f t="shared" si="4"/>
        <v>0</v>
      </c>
      <c r="L55" s="141">
        <f t="shared" si="4"/>
        <v>4.3</v>
      </c>
      <c r="Q55" s="457"/>
    </row>
    <row r="56" spans="1:12" ht="12.75" customHeight="1">
      <c r="A56" s="53" t="s">
        <v>152</v>
      </c>
      <c r="B56" s="52" t="s">
        <v>58</v>
      </c>
      <c r="C56" s="68" t="s">
        <v>53</v>
      </c>
      <c r="D56" s="68" t="s">
        <v>57</v>
      </c>
      <c r="E56" s="68" t="s">
        <v>3</v>
      </c>
      <c r="F56" s="52" t="s">
        <v>84</v>
      </c>
      <c r="G56" s="68" t="s">
        <v>2</v>
      </c>
      <c r="H56" s="68" t="s">
        <v>90</v>
      </c>
      <c r="I56" s="126" t="s">
        <v>153</v>
      </c>
      <c r="J56" s="108">
        <v>4.3</v>
      </c>
      <c r="K56" s="407"/>
      <c r="L56" s="407">
        <f>J56-K56</f>
        <v>4.3</v>
      </c>
    </row>
    <row r="57" spans="1:17" s="42" customFormat="1" ht="12.75" customHeight="1">
      <c r="A57" s="334" t="s">
        <v>59</v>
      </c>
      <c r="B57" s="324" t="s">
        <v>58</v>
      </c>
      <c r="C57" s="324" t="s">
        <v>53</v>
      </c>
      <c r="D57" s="335" t="s">
        <v>60</v>
      </c>
      <c r="E57" s="335"/>
      <c r="F57" s="335"/>
      <c r="G57" s="335"/>
      <c r="H57" s="335"/>
      <c r="I57" s="336"/>
      <c r="J57" s="337">
        <f aca="true" t="shared" si="5" ref="J57:L58">J58</f>
        <v>200</v>
      </c>
      <c r="K57" s="337">
        <f t="shared" si="5"/>
        <v>0</v>
      </c>
      <c r="L57" s="337">
        <f t="shared" si="5"/>
        <v>200</v>
      </c>
      <c r="Q57" s="456"/>
    </row>
    <row r="58" spans="1:229" s="42" customFormat="1" ht="25.5">
      <c r="A58" s="253" t="s">
        <v>93</v>
      </c>
      <c r="B58" s="51" t="s">
        <v>58</v>
      </c>
      <c r="C58" s="51" t="s">
        <v>53</v>
      </c>
      <c r="D58" s="51" t="s">
        <v>60</v>
      </c>
      <c r="E58" s="51" t="s">
        <v>97</v>
      </c>
      <c r="F58" s="51" t="s">
        <v>80</v>
      </c>
      <c r="G58" s="51"/>
      <c r="H58" s="51"/>
      <c r="I58" s="122"/>
      <c r="J58" s="202">
        <f t="shared" si="5"/>
        <v>200</v>
      </c>
      <c r="K58" s="202">
        <f t="shared" si="5"/>
        <v>0</v>
      </c>
      <c r="L58" s="202">
        <f t="shared" si="5"/>
        <v>200</v>
      </c>
      <c r="Q58" s="459"/>
      <c r="R58" s="46"/>
      <c r="S58" s="47"/>
      <c r="T58" s="47"/>
      <c r="U58" s="47"/>
      <c r="V58" s="47"/>
      <c r="W58" s="48"/>
      <c r="X58" s="47"/>
      <c r="Y58" s="49"/>
      <c r="AC58" s="45"/>
      <c r="AK58" s="45"/>
      <c r="AL58" s="46"/>
      <c r="AM58" s="47"/>
      <c r="AN58" s="47"/>
      <c r="AO58" s="47"/>
      <c r="AP58" s="47"/>
      <c r="AQ58" s="48"/>
      <c r="AR58" s="47"/>
      <c r="AS58" s="49"/>
      <c r="AW58" s="45"/>
      <c r="BE58" s="45"/>
      <c r="BF58" s="46"/>
      <c r="BG58" s="47"/>
      <c r="BH58" s="47"/>
      <c r="BI58" s="47"/>
      <c r="BJ58" s="47"/>
      <c r="BK58" s="48"/>
      <c r="BL58" s="47"/>
      <c r="BM58" s="49"/>
      <c r="BQ58" s="45"/>
      <c r="BY58" s="45"/>
      <c r="BZ58" s="46"/>
      <c r="CA58" s="47"/>
      <c r="CB58" s="47"/>
      <c r="CC58" s="47"/>
      <c r="CD58" s="47"/>
      <c r="CE58" s="48"/>
      <c r="CF58" s="47"/>
      <c r="CG58" s="49"/>
      <c r="CK58" s="45"/>
      <c r="CS58" s="45"/>
      <c r="CT58" s="46"/>
      <c r="CU58" s="47"/>
      <c r="CV58" s="47"/>
      <c r="CW58" s="47"/>
      <c r="CX58" s="47"/>
      <c r="CY58" s="48"/>
      <c r="CZ58" s="47"/>
      <c r="DA58" s="49"/>
      <c r="DE58" s="45"/>
      <c r="DM58" s="45"/>
      <c r="DN58" s="46"/>
      <c r="DO58" s="47"/>
      <c r="DP58" s="47"/>
      <c r="DQ58" s="47"/>
      <c r="DR58" s="47"/>
      <c r="DS58" s="48"/>
      <c r="DT58" s="47"/>
      <c r="DU58" s="49"/>
      <c r="DY58" s="45"/>
      <c r="EG58" s="45"/>
      <c r="EH58" s="46"/>
      <c r="EI58" s="47"/>
      <c r="EJ58" s="47"/>
      <c r="EK58" s="47"/>
      <c r="EL58" s="47"/>
      <c r="EM58" s="48"/>
      <c r="EN58" s="47"/>
      <c r="EO58" s="49"/>
      <c r="ES58" s="45"/>
      <c r="FA58" s="45"/>
      <c r="FB58" s="46"/>
      <c r="FC58" s="47"/>
      <c r="FD58" s="47"/>
      <c r="FE58" s="47"/>
      <c r="FF58" s="47"/>
      <c r="FG58" s="48"/>
      <c r="FH58" s="47"/>
      <c r="FI58" s="49"/>
      <c r="FM58" s="45"/>
      <c r="FU58" s="45"/>
      <c r="FV58" s="46"/>
      <c r="FW58" s="47"/>
      <c r="FX58" s="47"/>
      <c r="FY58" s="47"/>
      <c r="FZ58" s="47"/>
      <c r="GA58" s="48"/>
      <c r="GB58" s="47"/>
      <c r="GC58" s="49"/>
      <c r="GG58" s="45"/>
      <c r="GO58" s="45"/>
      <c r="GP58" s="46"/>
      <c r="GQ58" s="47"/>
      <c r="GR58" s="47"/>
      <c r="GS58" s="47"/>
      <c r="GT58" s="47"/>
      <c r="GU58" s="48"/>
      <c r="GV58" s="47"/>
      <c r="GW58" s="49"/>
      <c r="HA58" s="45"/>
      <c r="HI58" s="45"/>
      <c r="HJ58" s="46"/>
      <c r="HK58" s="47"/>
      <c r="HL58" s="47"/>
      <c r="HM58" s="47"/>
      <c r="HN58" s="47"/>
      <c r="HO58" s="48"/>
      <c r="HP58" s="47"/>
      <c r="HQ58" s="49"/>
      <c r="HU58" s="45"/>
    </row>
    <row r="59" spans="1:17" s="42" customFormat="1" ht="25.5">
      <c r="A59" s="252" t="s">
        <v>94</v>
      </c>
      <c r="B59" s="51" t="s">
        <v>58</v>
      </c>
      <c r="C59" s="51" t="s">
        <v>53</v>
      </c>
      <c r="D59" s="51" t="s">
        <v>60</v>
      </c>
      <c r="E59" s="51" t="s">
        <v>97</v>
      </c>
      <c r="F59" s="51" t="s">
        <v>81</v>
      </c>
      <c r="G59" s="51"/>
      <c r="H59" s="51"/>
      <c r="I59" s="122"/>
      <c r="J59" s="202">
        <f>J61</f>
        <v>200</v>
      </c>
      <c r="K59" s="202">
        <f>K61</f>
        <v>0</v>
      </c>
      <c r="L59" s="202">
        <f>L61</f>
        <v>200</v>
      </c>
      <c r="Q59" s="456"/>
    </row>
    <row r="60" spans="1:17" s="42" customFormat="1" ht="15.75">
      <c r="A60" s="276" t="s">
        <v>334</v>
      </c>
      <c r="B60" s="51" t="s">
        <v>58</v>
      </c>
      <c r="C60" s="51" t="s">
        <v>53</v>
      </c>
      <c r="D60" s="51" t="s">
        <v>60</v>
      </c>
      <c r="E60" s="51" t="s">
        <v>97</v>
      </c>
      <c r="F60" s="51" t="s">
        <v>81</v>
      </c>
      <c r="G60" s="51" t="s">
        <v>333</v>
      </c>
      <c r="H60" s="51"/>
      <c r="I60" s="122"/>
      <c r="J60" s="202">
        <f>J61</f>
        <v>200</v>
      </c>
      <c r="K60" s="202">
        <f>K61</f>
        <v>0</v>
      </c>
      <c r="L60" s="202">
        <f>L61</f>
        <v>200</v>
      </c>
      <c r="Q60" s="456"/>
    </row>
    <row r="61" spans="1:17" s="42" customFormat="1" ht="12.75" customHeight="1">
      <c r="A61" s="279" t="s">
        <v>339</v>
      </c>
      <c r="B61" s="51" t="s">
        <v>58</v>
      </c>
      <c r="C61" s="51" t="s">
        <v>53</v>
      </c>
      <c r="D61" s="51" t="s">
        <v>60</v>
      </c>
      <c r="E61" s="51" t="s">
        <v>97</v>
      </c>
      <c r="F61" s="51" t="s">
        <v>81</v>
      </c>
      <c r="G61" s="51" t="s">
        <v>323</v>
      </c>
      <c r="H61" s="51"/>
      <c r="I61" s="122"/>
      <c r="J61" s="202">
        <f>J63</f>
        <v>200</v>
      </c>
      <c r="K61" s="202">
        <f>K63</f>
        <v>0</v>
      </c>
      <c r="L61" s="202">
        <f>L63</f>
        <v>200</v>
      </c>
      <c r="Q61" s="456"/>
    </row>
    <row r="62" spans="1:17" s="135" customFormat="1" ht="12.75" customHeight="1">
      <c r="A62" s="133" t="s">
        <v>98</v>
      </c>
      <c r="B62" s="132" t="s">
        <v>58</v>
      </c>
      <c r="C62" s="132" t="s">
        <v>53</v>
      </c>
      <c r="D62" s="132" t="s">
        <v>60</v>
      </c>
      <c r="E62" s="132" t="s">
        <v>97</v>
      </c>
      <c r="F62" s="132" t="s">
        <v>81</v>
      </c>
      <c r="G62" s="132" t="s">
        <v>323</v>
      </c>
      <c r="H62" s="132" t="s">
        <v>99</v>
      </c>
      <c r="I62" s="137"/>
      <c r="J62" s="140">
        <f>J63</f>
        <v>200</v>
      </c>
      <c r="K62" s="140">
        <f>K63</f>
        <v>0</v>
      </c>
      <c r="L62" s="140">
        <f>L63</f>
        <v>200</v>
      </c>
      <c r="Q62" s="457"/>
    </row>
    <row r="63" spans="1:12" ht="14.25" customHeight="1">
      <c r="A63" s="53" t="s">
        <v>149</v>
      </c>
      <c r="B63" s="52" t="s">
        <v>58</v>
      </c>
      <c r="C63" s="52" t="s">
        <v>53</v>
      </c>
      <c r="D63" s="52" t="s">
        <v>60</v>
      </c>
      <c r="E63" s="68" t="s">
        <v>97</v>
      </c>
      <c r="F63" s="52" t="s">
        <v>81</v>
      </c>
      <c r="G63" s="52" t="s">
        <v>323</v>
      </c>
      <c r="H63" s="52" t="s">
        <v>99</v>
      </c>
      <c r="I63" s="124" t="s">
        <v>150</v>
      </c>
      <c r="J63" s="108">
        <v>200</v>
      </c>
      <c r="K63" s="407"/>
      <c r="L63" s="407">
        <f>J63-K63</f>
        <v>200</v>
      </c>
    </row>
    <row r="64" spans="1:17" s="42" customFormat="1" ht="12.75" customHeight="1">
      <c r="A64" s="305" t="s">
        <v>61</v>
      </c>
      <c r="B64" s="306" t="s">
        <v>58</v>
      </c>
      <c r="C64" s="309" t="s">
        <v>57</v>
      </c>
      <c r="D64" s="306"/>
      <c r="E64" s="306"/>
      <c r="F64" s="306"/>
      <c r="G64" s="306"/>
      <c r="H64" s="306"/>
      <c r="I64" s="307"/>
      <c r="J64" s="308">
        <f>J65</f>
        <v>7139.5</v>
      </c>
      <c r="K64" s="308">
        <f aca="true" t="shared" si="6" ref="K64:L67">K65</f>
        <v>0</v>
      </c>
      <c r="L64" s="308">
        <f t="shared" si="6"/>
        <v>7139</v>
      </c>
      <c r="Q64" s="456"/>
    </row>
    <row r="65" spans="1:17" s="42" customFormat="1" ht="12.75" customHeight="1">
      <c r="A65" s="273" t="s">
        <v>100</v>
      </c>
      <c r="B65" s="51" t="s">
        <v>58</v>
      </c>
      <c r="C65" s="51" t="s">
        <v>57</v>
      </c>
      <c r="D65" s="51" t="s">
        <v>63</v>
      </c>
      <c r="E65" s="51"/>
      <c r="F65" s="51"/>
      <c r="G65" s="51"/>
      <c r="H65" s="51"/>
      <c r="I65" s="122"/>
      <c r="J65" s="109">
        <f>J66</f>
        <v>7139.5</v>
      </c>
      <c r="K65" s="109">
        <f t="shared" si="6"/>
        <v>0</v>
      </c>
      <c r="L65" s="109">
        <f t="shared" si="6"/>
        <v>7139</v>
      </c>
      <c r="Q65" s="456"/>
    </row>
    <row r="66" spans="1:17" s="42" customFormat="1" ht="25.5">
      <c r="A66" s="253" t="s">
        <v>93</v>
      </c>
      <c r="B66" s="51" t="s">
        <v>58</v>
      </c>
      <c r="C66" s="51" t="s">
        <v>57</v>
      </c>
      <c r="D66" s="51" t="s">
        <v>63</v>
      </c>
      <c r="E66" s="51" t="s">
        <v>97</v>
      </c>
      <c r="F66" s="51" t="s">
        <v>80</v>
      </c>
      <c r="G66" s="51"/>
      <c r="H66" s="51"/>
      <c r="I66" s="281"/>
      <c r="J66" s="109">
        <f>J67</f>
        <v>7139.5</v>
      </c>
      <c r="K66" s="109">
        <f t="shared" si="6"/>
        <v>0</v>
      </c>
      <c r="L66" s="109">
        <f t="shared" si="6"/>
        <v>7139</v>
      </c>
      <c r="Q66" s="456"/>
    </row>
    <row r="67" spans="1:17" s="42" customFormat="1" ht="25.5">
      <c r="A67" s="252" t="s">
        <v>94</v>
      </c>
      <c r="B67" s="51" t="s">
        <v>58</v>
      </c>
      <c r="C67" s="51" t="s">
        <v>57</v>
      </c>
      <c r="D67" s="51" t="s">
        <v>63</v>
      </c>
      <c r="E67" s="51" t="s">
        <v>97</v>
      </c>
      <c r="F67" s="51" t="s">
        <v>81</v>
      </c>
      <c r="G67" s="51"/>
      <c r="H67" s="51"/>
      <c r="I67" s="122"/>
      <c r="J67" s="202">
        <f>J68</f>
        <v>7139.5</v>
      </c>
      <c r="K67" s="202">
        <f t="shared" si="6"/>
        <v>0</v>
      </c>
      <c r="L67" s="202">
        <f t="shared" si="6"/>
        <v>7139</v>
      </c>
      <c r="Q67" s="456"/>
    </row>
    <row r="68" spans="1:17" s="42" customFormat="1" ht="22.5" customHeight="1">
      <c r="A68" s="280" t="s">
        <v>352</v>
      </c>
      <c r="B68" s="51" t="s">
        <v>58</v>
      </c>
      <c r="C68" s="51" t="s">
        <v>57</v>
      </c>
      <c r="D68" s="51" t="s">
        <v>63</v>
      </c>
      <c r="E68" s="51" t="s">
        <v>97</v>
      </c>
      <c r="F68" s="51" t="s">
        <v>81</v>
      </c>
      <c r="G68" s="51" t="s">
        <v>351</v>
      </c>
      <c r="H68" s="51"/>
      <c r="I68" s="122"/>
      <c r="J68" s="202">
        <f>J69+J72</f>
        <v>7139.5</v>
      </c>
      <c r="K68" s="202">
        <f>K69+K73+K79</f>
        <v>0</v>
      </c>
      <c r="L68" s="202">
        <f>L69+L73+L79</f>
        <v>7139</v>
      </c>
      <c r="Q68" s="456"/>
    </row>
    <row r="69" spans="1:17" s="42" customFormat="1" ht="25.5">
      <c r="A69" s="356" t="s">
        <v>102</v>
      </c>
      <c r="B69" s="357" t="s">
        <v>58</v>
      </c>
      <c r="C69" s="357" t="s">
        <v>57</v>
      </c>
      <c r="D69" s="357" t="s">
        <v>63</v>
      </c>
      <c r="E69" s="357" t="s">
        <v>97</v>
      </c>
      <c r="F69" s="357" t="s">
        <v>81</v>
      </c>
      <c r="G69" s="357" t="s">
        <v>351</v>
      </c>
      <c r="H69" s="357"/>
      <c r="I69" s="358"/>
      <c r="J69" s="359">
        <f aca="true" t="shared" si="7" ref="J69:L70">J70</f>
        <v>5269</v>
      </c>
      <c r="K69" s="359">
        <f t="shared" si="7"/>
        <v>0</v>
      </c>
      <c r="L69" s="359">
        <f t="shared" si="7"/>
        <v>5269</v>
      </c>
      <c r="Q69" s="456"/>
    </row>
    <row r="70" spans="1:12" ht="26.25">
      <c r="A70" s="149" t="s">
        <v>106</v>
      </c>
      <c r="B70" s="132" t="s">
        <v>58</v>
      </c>
      <c r="C70" s="132" t="s">
        <v>57</v>
      </c>
      <c r="D70" s="132" t="s">
        <v>63</v>
      </c>
      <c r="E70" s="132" t="s">
        <v>97</v>
      </c>
      <c r="F70" s="132" t="s">
        <v>81</v>
      </c>
      <c r="G70" s="132" t="s">
        <v>404</v>
      </c>
      <c r="H70" s="132" t="s">
        <v>104</v>
      </c>
      <c r="I70" s="137"/>
      <c r="J70" s="202">
        <f t="shared" si="7"/>
        <v>5269</v>
      </c>
      <c r="K70" s="202">
        <f t="shared" si="7"/>
        <v>0</v>
      </c>
      <c r="L70" s="202">
        <f t="shared" si="7"/>
        <v>5269</v>
      </c>
    </row>
    <row r="71" spans="1:12" ht="15.75">
      <c r="A71" s="69" t="s">
        <v>162</v>
      </c>
      <c r="B71" s="52" t="s">
        <v>58</v>
      </c>
      <c r="C71" s="52" t="s">
        <v>57</v>
      </c>
      <c r="D71" s="52" t="s">
        <v>63</v>
      </c>
      <c r="E71" s="68" t="s">
        <v>97</v>
      </c>
      <c r="F71" s="52" t="s">
        <v>81</v>
      </c>
      <c r="G71" s="132" t="s">
        <v>404</v>
      </c>
      <c r="H71" s="52" t="s">
        <v>104</v>
      </c>
      <c r="I71" s="124">
        <v>241</v>
      </c>
      <c r="J71" s="110">
        <f>5795-0.5-525.5</f>
        <v>5269</v>
      </c>
      <c r="K71" s="407"/>
      <c r="L71" s="407">
        <f>J71-K71</f>
        <v>5269</v>
      </c>
    </row>
    <row r="72" spans="1:12" ht="38.25">
      <c r="A72" s="356" t="s">
        <v>405</v>
      </c>
      <c r="B72" s="51" t="s">
        <v>58</v>
      </c>
      <c r="C72" s="51" t="s">
        <v>57</v>
      </c>
      <c r="D72" s="51" t="s">
        <v>63</v>
      </c>
      <c r="E72" s="67" t="s">
        <v>97</v>
      </c>
      <c r="F72" s="51" t="s">
        <v>81</v>
      </c>
      <c r="G72" s="99" t="s">
        <v>351</v>
      </c>
      <c r="H72" s="51"/>
      <c r="I72" s="122"/>
      <c r="J72" s="202">
        <f>J73+J79+J76</f>
        <v>1870.5</v>
      </c>
      <c r="K72" s="407"/>
      <c r="L72" s="407"/>
    </row>
    <row r="73" spans="1:17" s="42" customFormat="1" ht="15.75">
      <c r="A73" s="275"/>
      <c r="B73" s="51" t="s">
        <v>58</v>
      </c>
      <c r="C73" s="51" t="s">
        <v>57</v>
      </c>
      <c r="D73" s="51" t="s">
        <v>63</v>
      </c>
      <c r="E73" s="51" t="s">
        <v>97</v>
      </c>
      <c r="F73" s="51" t="s">
        <v>81</v>
      </c>
      <c r="G73" s="51" t="s">
        <v>324</v>
      </c>
      <c r="H73" s="51" t="s">
        <v>90</v>
      </c>
      <c r="I73" s="122"/>
      <c r="J73" s="202">
        <f>J74+J77</f>
        <v>1570</v>
      </c>
      <c r="K73" s="202">
        <f>K74+K77</f>
        <v>0</v>
      </c>
      <c r="L73" s="202">
        <f>L74+L77</f>
        <v>1570</v>
      </c>
      <c r="Q73" s="456"/>
    </row>
    <row r="74" spans="1:17" s="135" customFormat="1" ht="26.25">
      <c r="A74" s="139" t="s">
        <v>87</v>
      </c>
      <c r="B74" s="132" t="s">
        <v>58</v>
      </c>
      <c r="C74" s="132" t="s">
        <v>57</v>
      </c>
      <c r="D74" s="132" t="s">
        <v>63</v>
      </c>
      <c r="E74" s="132" t="s">
        <v>97</v>
      </c>
      <c r="F74" s="132" t="s">
        <v>81</v>
      </c>
      <c r="G74" s="132" t="s">
        <v>324</v>
      </c>
      <c r="H74" s="132" t="s">
        <v>90</v>
      </c>
      <c r="I74" s="137"/>
      <c r="J74" s="140">
        <f>J75</f>
        <v>1500</v>
      </c>
      <c r="K74" s="140">
        <f>K75</f>
        <v>0</v>
      </c>
      <c r="L74" s="140">
        <f>L75</f>
        <v>1500</v>
      </c>
      <c r="Q74" s="457"/>
    </row>
    <row r="75" spans="1:12" ht="12" customHeight="1">
      <c r="A75" s="53" t="s">
        <v>154</v>
      </c>
      <c r="B75" s="52" t="s">
        <v>58</v>
      </c>
      <c r="C75" s="52" t="s">
        <v>57</v>
      </c>
      <c r="D75" s="52" t="s">
        <v>63</v>
      </c>
      <c r="E75" s="68" t="s">
        <v>97</v>
      </c>
      <c r="F75" s="52" t="s">
        <v>81</v>
      </c>
      <c r="G75" s="132" t="s">
        <v>324</v>
      </c>
      <c r="H75" s="52" t="s">
        <v>90</v>
      </c>
      <c r="I75" s="124" t="s">
        <v>148</v>
      </c>
      <c r="J75" s="110">
        <v>1500</v>
      </c>
      <c r="K75" s="407"/>
      <c r="L75" s="407">
        <f>J75-K75</f>
        <v>1500</v>
      </c>
    </row>
    <row r="76" spans="1:12" ht="12" customHeight="1">
      <c r="A76" s="69" t="s">
        <v>162</v>
      </c>
      <c r="B76" s="52" t="s">
        <v>58</v>
      </c>
      <c r="C76" s="52" t="s">
        <v>57</v>
      </c>
      <c r="D76" s="52" t="s">
        <v>63</v>
      </c>
      <c r="E76" s="68" t="s">
        <v>97</v>
      </c>
      <c r="F76" s="52" t="s">
        <v>81</v>
      </c>
      <c r="G76" s="132" t="s">
        <v>324</v>
      </c>
      <c r="H76" s="52" t="s">
        <v>104</v>
      </c>
      <c r="I76" s="124">
        <v>241</v>
      </c>
      <c r="J76" s="110">
        <v>0.5</v>
      </c>
      <c r="K76" s="407"/>
      <c r="L76" s="407"/>
    </row>
    <row r="77" spans="1:17" s="135" customFormat="1" ht="26.25">
      <c r="A77" s="139" t="s">
        <v>87</v>
      </c>
      <c r="B77" s="132" t="s">
        <v>58</v>
      </c>
      <c r="C77" s="99" t="s">
        <v>57</v>
      </c>
      <c r="D77" s="99" t="s">
        <v>63</v>
      </c>
      <c r="E77" s="99" t="s">
        <v>97</v>
      </c>
      <c r="F77" s="99" t="s">
        <v>81</v>
      </c>
      <c r="G77" s="99" t="s">
        <v>403</v>
      </c>
      <c r="H77" s="99" t="s">
        <v>90</v>
      </c>
      <c r="I77" s="164"/>
      <c r="J77" s="161">
        <f>J78</f>
        <v>70</v>
      </c>
      <c r="K77" s="161">
        <f>K78</f>
        <v>0</v>
      </c>
      <c r="L77" s="161">
        <f>L78</f>
        <v>70</v>
      </c>
      <c r="Q77" s="457"/>
    </row>
    <row r="78" spans="1:229" ht="12.75" customHeight="1">
      <c r="A78" s="53" t="s">
        <v>158</v>
      </c>
      <c r="B78" s="52" t="s">
        <v>58</v>
      </c>
      <c r="C78" s="52" t="s">
        <v>57</v>
      </c>
      <c r="D78" s="52" t="s">
        <v>63</v>
      </c>
      <c r="E78" s="68" t="s">
        <v>97</v>
      </c>
      <c r="F78" s="52" t="s">
        <v>81</v>
      </c>
      <c r="G78" s="132" t="s">
        <v>403</v>
      </c>
      <c r="H78" s="52" t="s">
        <v>90</v>
      </c>
      <c r="I78" s="124">
        <v>226</v>
      </c>
      <c r="J78" s="110">
        <v>70</v>
      </c>
      <c r="K78" s="407"/>
      <c r="L78" s="407">
        <f>J78-K78</f>
        <v>70</v>
      </c>
      <c r="Q78" s="460"/>
      <c r="R78" s="111"/>
      <c r="S78" s="112"/>
      <c r="T78" s="112"/>
      <c r="U78" s="112"/>
      <c r="V78" s="112"/>
      <c r="W78" s="113"/>
      <c r="X78" s="112"/>
      <c r="Y78" s="114"/>
      <c r="AC78" s="115"/>
      <c r="AK78" s="115"/>
      <c r="AL78" s="111"/>
      <c r="AM78" s="112"/>
      <c r="AN78" s="112"/>
      <c r="AO78" s="112"/>
      <c r="AP78" s="112"/>
      <c r="AQ78" s="113"/>
      <c r="AR78" s="112"/>
      <c r="AS78" s="114"/>
      <c r="AW78" s="115"/>
      <c r="BE78" s="115"/>
      <c r="BF78" s="111"/>
      <c r="BG78" s="112"/>
      <c r="BH78" s="112"/>
      <c r="BI78" s="112"/>
      <c r="BJ78" s="112"/>
      <c r="BK78" s="113"/>
      <c r="BL78" s="112"/>
      <c r="BM78" s="114"/>
      <c r="BQ78" s="115"/>
      <c r="BY78" s="115"/>
      <c r="BZ78" s="111"/>
      <c r="CA78" s="112"/>
      <c r="CB78" s="112"/>
      <c r="CC78" s="112"/>
      <c r="CD78" s="112"/>
      <c r="CE78" s="113"/>
      <c r="CF78" s="112"/>
      <c r="CG78" s="114"/>
      <c r="CK78" s="115"/>
      <c r="CS78" s="115"/>
      <c r="CT78" s="111"/>
      <c r="CU78" s="112"/>
      <c r="CV78" s="112"/>
      <c r="CW78" s="112"/>
      <c r="CX78" s="112"/>
      <c r="CY78" s="113"/>
      <c r="CZ78" s="112"/>
      <c r="DA78" s="114"/>
      <c r="DE78" s="115"/>
      <c r="DM78" s="115"/>
      <c r="DN78" s="111"/>
      <c r="DO78" s="112"/>
      <c r="DP78" s="112"/>
      <c r="DQ78" s="112"/>
      <c r="DR78" s="112"/>
      <c r="DS78" s="113"/>
      <c r="DT78" s="112"/>
      <c r="DU78" s="114"/>
      <c r="DY78" s="115"/>
      <c r="EG78" s="115"/>
      <c r="EH78" s="111"/>
      <c r="EI78" s="112"/>
      <c r="EJ78" s="112"/>
      <c r="EK78" s="112"/>
      <c r="EL78" s="112"/>
      <c r="EM78" s="113"/>
      <c r="EN78" s="112"/>
      <c r="EO78" s="114"/>
      <c r="ES78" s="115"/>
      <c r="FA78" s="115"/>
      <c r="FB78" s="111"/>
      <c r="FC78" s="112"/>
      <c r="FD78" s="112"/>
      <c r="FE78" s="112"/>
      <c r="FF78" s="112"/>
      <c r="FG78" s="113"/>
      <c r="FH78" s="112"/>
      <c r="FI78" s="114"/>
      <c r="FM78" s="115"/>
      <c r="FU78" s="115"/>
      <c r="FV78" s="111"/>
      <c r="FW78" s="112"/>
      <c r="FX78" s="112"/>
      <c r="FY78" s="112"/>
      <c r="FZ78" s="112"/>
      <c r="GA78" s="113"/>
      <c r="GB78" s="112"/>
      <c r="GC78" s="114"/>
      <c r="GG78" s="115"/>
      <c r="GO78" s="115"/>
      <c r="GP78" s="111"/>
      <c r="GQ78" s="112"/>
      <c r="GR78" s="112"/>
      <c r="GS78" s="112"/>
      <c r="GT78" s="112"/>
      <c r="GU78" s="113"/>
      <c r="GV78" s="112"/>
      <c r="GW78" s="114"/>
      <c r="HA78" s="115"/>
      <c r="HI78" s="115"/>
      <c r="HJ78" s="111"/>
      <c r="HK78" s="112"/>
      <c r="HL78" s="112"/>
      <c r="HM78" s="112"/>
      <c r="HN78" s="112"/>
      <c r="HO78" s="113"/>
      <c r="HP78" s="112"/>
      <c r="HQ78" s="114"/>
      <c r="HU78" s="115"/>
    </row>
    <row r="79" spans="1:229" ht="27.75" customHeight="1">
      <c r="A79" s="279" t="s">
        <v>360</v>
      </c>
      <c r="B79" s="52" t="s">
        <v>58</v>
      </c>
      <c r="C79" s="52" t="s">
        <v>57</v>
      </c>
      <c r="D79" s="52" t="s">
        <v>63</v>
      </c>
      <c r="E79" s="68" t="s">
        <v>97</v>
      </c>
      <c r="F79" s="52" t="s">
        <v>81</v>
      </c>
      <c r="G79" s="132" t="s">
        <v>403</v>
      </c>
      <c r="H79" s="52"/>
      <c r="I79" s="124"/>
      <c r="J79" s="202">
        <f aca="true" t="shared" si="8" ref="J79:L80">J80</f>
        <v>300</v>
      </c>
      <c r="K79" s="202">
        <f t="shared" si="8"/>
        <v>0</v>
      </c>
      <c r="L79" s="202">
        <f t="shared" si="8"/>
        <v>300</v>
      </c>
      <c r="Q79" s="460"/>
      <c r="R79" s="111"/>
      <c r="S79" s="112"/>
      <c r="T79" s="112"/>
      <c r="U79" s="112"/>
      <c r="V79" s="112"/>
      <c r="W79" s="113"/>
      <c r="X79" s="112"/>
      <c r="Y79" s="114"/>
      <c r="AC79" s="115"/>
      <c r="AK79" s="115"/>
      <c r="AL79" s="111"/>
      <c r="AM79" s="112"/>
      <c r="AN79" s="112"/>
      <c r="AO79" s="112"/>
      <c r="AP79" s="112"/>
      <c r="AQ79" s="113"/>
      <c r="AR79" s="112"/>
      <c r="AS79" s="114"/>
      <c r="AW79" s="115"/>
      <c r="BE79" s="115"/>
      <c r="BF79" s="111"/>
      <c r="BG79" s="112"/>
      <c r="BH79" s="112"/>
      <c r="BI79" s="112"/>
      <c r="BJ79" s="112"/>
      <c r="BK79" s="113"/>
      <c r="BL79" s="112"/>
      <c r="BM79" s="114"/>
      <c r="BQ79" s="115"/>
      <c r="BY79" s="115"/>
      <c r="BZ79" s="111"/>
      <c r="CA79" s="112"/>
      <c r="CB79" s="112"/>
      <c r="CC79" s="112"/>
      <c r="CD79" s="112"/>
      <c r="CE79" s="113"/>
      <c r="CF79" s="112"/>
      <c r="CG79" s="114"/>
      <c r="CK79" s="115"/>
      <c r="CS79" s="115"/>
      <c r="CT79" s="111"/>
      <c r="CU79" s="112"/>
      <c r="CV79" s="112"/>
      <c r="CW79" s="112"/>
      <c r="CX79" s="112"/>
      <c r="CY79" s="113"/>
      <c r="CZ79" s="112"/>
      <c r="DA79" s="114"/>
      <c r="DE79" s="115"/>
      <c r="DM79" s="115"/>
      <c r="DN79" s="111"/>
      <c r="DO79" s="112"/>
      <c r="DP79" s="112"/>
      <c r="DQ79" s="112"/>
      <c r="DR79" s="112"/>
      <c r="DS79" s="113"/>
      <c r="DT79" s="112"/>
      <c r="DU79" s="114"/>
      <c r="DY79" s="115"/>
      <c r="EG79" s="115"/>
      <c r="EH79" s="111"/>
      <c r="EI79" s="112"/>
      <c r="EJ79" s="112"/>
      <c r="EK79" s="112"/>
      <c r="EL79" s="112"/>
      <c r="EM79" s="113"/>
      <c r="EN79" s="112"/>
      <c r="EO79" s="114"/>
      <c r="ES79" s="115"/>
      <c r="FA79" s="115"/>
      <c r="FB79" s="111"/>
      <c r="FC79" s="112"/>
      <c r="FD79" s="112"/>
      <c r="FE79" s="112"/>
      <c r="FF79" s="112"/>
      <c r="FG79" s="113"/>
      <c r="FH79" s="112"/>
      <c r="FI79" s="114"/>
      <c r="FM79" s="115"/>
      <c r="FU79" s="115"/>
      <c r="FV79" s="111"/>
      <c r="FW79" s="112"/>
      <c r="FX79" s="112"/>
      <c r="FY79" s="112"/>
      <c r="FZ79" s="112"/>
      <c r="GA79" s="113"/>
      <c r="GB79" s="112"/>
      <c r="GC79" s="114"/>
      <c r="GG79" s="115"/>
      <c r="GO79" s="115"/>
      <c r="GP79" s="111"/>
      <c r="GQ79" s="112"/>
      <c r="GR79" s="112"/>
      <c r="GS79" s="112"/>
      <c r="GT79" s="112"/>
      <c r="GU79" s="113"/>
      <c r="GV79" s="112"/>
      <c r="GW79" s="114"/>
      <c r="HA79" s="115"/>
      <c r="HI79" s="115"/>
      <c r="HJ79" s="111"/>
      <c r="HK79" s="112"/>
      <c r="HL79" s="112"/>
      <c r="HM79" s="112"/>
      <c r="HN79" s="112"/>
      <c r="HO79" s="113"/>
      <c r="HP79" s="112"/>
      <c r="HQ79" s="114"/>
      <c r="HU79" s="115"/>
    </row>
    <row r="80" spans="1:229" s="135" customFormat="1" ht="26.25">
      <c r="A80" s="139" t="s">
        <v>361</v>
      </c>
      <c r="B80" s="132" t="s">
        <v>58</v>
      </c>
      <c r="C80" s="132" t="s">
        <v>57</v>
      </c>
      <c r="D80" s="132" t="s">
        <v>63</v>
      </c>
      <c r="E80" s="132" t="s">
        <v>97</v>
      </c>
      <c r="F80" s="132" t="s">
        <v>81</v>
      </c>
      <c r="G80" s="132" t="s">
        <v>403</v>
      </c>
      <c r="H80" s="132" t="s">
        <v>107</v>
      </c>
      <c r="I80" s="137"/>
      <c r="J80" s="140">
        <f t="shared" si="8"/>
        <v>300</v>
      </c>
      <c r="K80" s="140">
        <f t="shared" si="8"/>
        <v>0</v>
      </c>
      <c r="L80" s="140">
        <f t="shared" si="8"/>
        <v>300</v>
      </c>
      <c r="Q80" s="461"/>
      <c r="R80" s="145"/>
      <c r="S80" s="146"/>
      <c r="T80" s="146"/>
      <c r="U80" s="146"/>
      <c r="V80" s="146"/>
      <c r="W80" s="147"/>
      <c r="X80" s="146"/>
      <c r="Y80" s="148"/>
      <c r="AC80" s="144"/>
      <c r="AK80" s="144"/>
      <c r="AL80" s="145"/>
      <c r="AM80" s="146"/>
      <c r="AN80" s="146"/>
      <c r="AO80" s="146"/>
      <c r="AP80" s="146"/>
      <c r="AQ80" s="147"/>
      <c r="AR80" s="146"/>
      <c r="AS80" s="148"/>
      <c r="AW80" s="144"/>
      <c r="BE80" s="144"/>
      <c r="BF80" s="145"/>
      <c r="BG80" s="146"/>
      <c r="BH80" s="146"/>
      <c r="BI80" s="146"/>
      <c r="BJ80" s="146"/>
      <c r="BK80" s="147"/>
      <c r="BL80" s="146"/>
      <c r="BM80" s="148"/>
      <c r="BQ80" s="144"/>
      <c r="BY80" s="144"/>
      <c r="BZ80" s="145"/>
      <c r="CA80" s="146"/>
      <c r="CB80" s="146"/>
      <c r="CC80" s="146"/>
      <c r="CD80" s="146"/>
      <c r="CE80" s="147"/>
      <c r="CF80" s="146"/>
      <c r="CG80" s="148"/>
      <c r="CK80" s="144"/>
      <c r="CS80" s="144"/>
      <c r="CT80" s="145"/>
      <c r="CU80" s="146"/>
      <c r="CV80" s="146"/>
      <c r="CW80" s="146"/>
      <c r="CX80" s="146"/>
      <c r="CY80" s="147"/>
      <c r="CZ80" s="146"/>
      <c r="DA80" s="148"/>
      <c r="DE80" s="144"/>
      <c r="DM80" s="144"/>
      <c r="DN80" s="145"/>
      <c r="DO80" s="146"/>
      <c r="DP80" s="146"/>
      <c r="DQ80" s="146"/>
      <c r="DR80" s="146"/>
      <c r="DS80" s="147"/>
      <c r="DT80" s="146"/>
      <c r="DU80" s="148"/>
      <c r="DY80" s="144"/>
      <c r="EG80" s="144"/>
      <c r="EH80" s="145"/>
      <c r="EI80" s="146"/>
      <c r="EJ80" s="146"/>
      <c r="EK80" s="146"/>
      <c r="EL80" s="146"/>
      <c r="EM80" s="147"/>
      <c r="EN80" s="146"/>
      <c r="EO80" s="148"/>
      <c r="ES80" s="144"/>
      <c r="FA80" s="144"/>
      <c r="FB80" s="145"/>
      <c r="FC80" s="146"/>
      <c r="FD80" s="146"/>
      <c r="FE80" s="146"/>
      <c r="FF80" s="146"/>
      <c r="FG80" s="147"/>
      <c r="FH80" s="146"/>
      <c r="FI80" s="148"/>
      <c r="FM80" s="144"/>
      <c r="FU80" s="144"/>
      <c r="FV80" s="145"/>
      <c r="FW80" s="146"/>
      <c r="FX80" s="146"/>
      <c r="FY80" s="146"/>
      <c r="FZ80" s="146"/>
      <c r="GA80" s="147"/>
      <c r="GB80" s="146"/>
      <c r="GC80" s="148"/>
      <c r="GG80" s="144"/>
      <c r="GO80" s="144"/>
      <c r="GP80" s="145"/>
      <c r="GQ80" s="146"/>
      <c r="GR80" s="146"/>
      <c r="GS80" s="146"/>
      <c r="GT80" s="146"/>
      <c r="GU80" s="147"/>
      <c r="GV80" s="146"/>
      <c r="GW80" s="148"/>
      <c r="HA80" s="144"/>
      <c r="HI80" s="144"/>
      <c r="HJ80" s="145"/>
      <c r="HK80" s="146"/>
      <c r="HL80" s="146"/>
      <c r="HM80" s="146"/>
      <c r="HN80" s="146"/>
      <c r="HO80" s="147"/>
      <c r="HP80" s="146"/>
      <c r="HQ80" s="148"/>
      <c r="HU80" s="144"/>
    </row>
    <row r="81" spans="1:12" ht="15.75">
      <c r="A81" s="53" t="s">
        <v>157</v>
      </c>
      <c r="B81" s="52" t="s">
        <v>58</v>
      </c>
      <c r="C81" s="52" t="s">
        <v>57</v>
      </c>
      <c r="D81" s="52" t="s">
        <v>63</v>
      </c>
      <c r="E81" s="68" t="s">
        <v>97</v>
      </c>
      <c r="F81" s="52" t="s">
        <v>81</v>
      </c>
      <c r="G81" s="132" t="s">
        <v>403</v>
      </c>
      <c r="H81" s="52" t="s">
        <v>107</v>
      </c>
      <c r="I81" s="124">
        <v>310</v>
      </c>
      <c r="J81" s="110">
        <v>300</v>
      </c>
      <c r="K81" s="407"/>
      <c r="L81" s="407">
        <f>J81-K81</f>
        <v>300</v>
      </c>
    </row>
    <row r="82" spans="1:12" ht="54" hidden="1">
      <c r="A82" s="282" t="s">
        <v>226</v>
      </c>
      <c r="B82" s="132" t="s">
        <v>58</v>
      </c>
      <c r="C82" s="52" t="s">
        <v>57</v>
      </c>
      <c r="D82" s="52" t="s">
        <v>63</v>
      </c>
      <c r="E82" s="68" t="s">
        <v>97</v>
      </c>
      <c r="F82" s="52" t="s">
        <v>81</v>
      </c>
      <c r="G82" s="132" t="s">
        <v>225</v>
      </c>
      <c r="H82" s="52"/>
      <c r="I82" s="124"/>
      <c r="J82" s="110">
        <f>J83</f>
        <v>0</v>
      </c>
      <c r="K82" s="407"/>
      <c r="L82" s="408"/>
    </row>
    <row r="83" spans="1:12" ht="26.25" hidden="1">
      <c r="A83" s="139" t="s">
        <v>87</v>
      </c>
      <c r="B83" s="52" t="s">
        <v>58</v>
      </c>
      <c r="C83" s="52" t="s">
        <v>57</v>
      </c>
      <c r="D83" s="52" t="s">
        <v>63</v>
      </c>
      <c r="E83" s="68" t="s">
        <v>97</v>
      </c>
      <c r="F83" s="52" t="s">
        <v>81</v>
      </c>
      <c r="G83" s="132" t="s">
        <v>225</v>
      </c>
      <c r="H83" s="52" t="s">
        <v>90</v>
      </c>
      <c r="I83" s="124"/>
      <c r="J83" s="110">
        <f>J84</f>
        <v>0</v>
      </c>
      <c r="K83" s="407"/>
      <c r="L83" s="408"/>
    </row>
    <row r="84" spans="1:12" ht="18.75" customHeight="1" hidden="1">
      <c r="A84" s="53" t="s">
        <v>154</v>
      </c>
      <c r="B84" s="132" t="s">
        <v>58</v>
      </c>
      <c r="C84" s="52" t="s">
        <v>57</v>
      </c>
      <c r="D84" s="52" t="s">
        <v>63</v>
      </c>
      <c r="E84" s="68" t="s">
        <v>97</v>
      </c>
      <c r="F84" s="52" t="s">
        <v>81</v>
      </c>
      <c r="G84" s="132" t="s">
        <v>225</v>
      </c>
      <c r="H84" s="52" t="s">
        <v>90</v>
      </c>
      <c r="I84" s="124">
        <v>225</v>
      </c>
      <c r="J84" s="110"/>
      <c r="K84" s="407"/>
      <c r="L84" s="408"/>
    </row>
    <row r="85" spans="1:12" ht="18.75" customHeight="1" hidden="1">
      <c r="A85" s="53"/>
      <c r="B85" s="132"/>
      <c r="C85" s="52"/>
      <c r="D85" s="52"/>
      <c r="E85" s="68"/>
      <c r="F85" s="52"/>
      <c r="G85" s="132"/>
      <c r="H85" s="52"/>
      <c r="I85" s="124"/>
      <c r="J85" s="110"/>
      <c r="K85" s="407"/>
      <c r="L85" s="408"/>
    </row>
    <row r="86" spans="1:17" s="42" customFormat="1" ht="12.75" customHeight="1">
      <c r="A86" s="305" t="s">
        <v>64</v>
      </c>
      <c r="B86" s="306" t="s">
        <v>58</v>
      </c>
      <c r="C86" s="309" t="s">
        <v>62</v>
      </c>
      <c r="D86" s="310"/>
      <c r="E86" s="311"/>
      <c r="F86" s="306"/>
      <c r="G86" s="310"/>
      <c r="H86" s="310"/>
      <c r="I86" s="307"/>
      <c r="J86" s="308">
        <f>J163+J134+J87</f>
        <v>63575.55403</v>
      </c>
      <c r="K86" s="308" t="e">
        <f>K163+K134+K87</f>
        <v>#REF!</v>
      </c>
      <c r="L86" s="308" t="e">
        <f>L163+L134+L87</f>
        <v>#REF!</v>
      </c>
      <c r="Q86" s="456"/>
    </row>
    <row r="87" spans="1:17" s="42" customFormat="1" ht="15.75">
      <c r="A87" s="360" t="s">
        <v>65</v>
      </c>
      <c r="B87" s="330"/>
      <c r="C87" s="330" t="s">
        <v>62</v>
      </c>
      <c r="D87" s="330" t="s">
        <v>53</v>
      </c>
      <c r="E87" s="361"/>
      <c r="F87" s="330"/>
      <c r="G87" s="330"/>
      <c r="H87" s="330"/>
      <c r="I87" s="331"/>
      <c r="J87" s="338">
        <f>J88+J99+J126</f>
        <v>41436.15078</v>
      </c>
      <c r="K87" s="338" t="e">
        <f>K88+K99+K126</f>
        <v>#REF!</v>
      </c>
      <c r="L87" s="338" t="e">
        <f>L88+L99+L126</f>
        <v>#REF!</v>
      </c>
      <c r="Q87" s="456"/>
    </row>
    <row r="88" spans="1:17" s="42" customFormat="1" ht="25.5">
      <c r="A88" s="364" t="s">
        <v>93</v>
      </c>
      <c r="B88" s="365" t="s">
        <v>58</v>
      </c>
      <c r="C88" s="365" t="s">
        <v>62</v>
      </c>
      <c r="D88" s="365" t="s">
        <v>53</v>
      </c>
      <c r="E88" s="365" t="s">
        <v>97</v>
      </c>
      <c r="F88" s="365" t="s">
        <v>80</v>
      </c>
      <c r="G88" s="365"/>
      <c r="H88" s="365"/>
      <c r="I88" s="366"/>
      <c r="J88" s="367">
        <f>J89</f>
        <v>3328.4</v>
      </c>
      <c r="K88" s="367">
        <f>K89</f>
        <v>0</v>
      </c>
      <c r="L88" s="367">
        <f>L89</f>
        <v>3314</v>
      </c>
      <c r="Q88" s="456"/>
    </row>
    <row r="89" spans="1:17" s="42" customFormat="1" ht="25.5">
      <c r="A89" s="252" t="s">
        <v>94</v>
      </c>
      <c r="B89" s="51" t="s">
        <v>58</v>
      </c>
      <c r="C89" s="51" t="s">
        <v>62</v>
      </c>
      <c r="D89" s="51" t="s">
        <v>53</v>
      </c>
      <c r="E89" s="51" t="s">
        <v>97</v>
      </c>
      <c r="F89" s="51" t="s">
        <v>81</v>
      </c>
      <c r="G89" s="51"/>
      <c r="H89" s="51"/>
      <c r="I89" s="122"/>
      <c r="J89" s="202">
        <f>J90+J98</f>
        <v>3328.4</v>
      </c>
      <c r="K89" s="202">
        <f>K91</f>
        <v>0</v>
      </c>
      <c r="L89" s="202">
        <f>L91</f>
        <v>3314</v>
      </c>
      <c r="Q89" s="456"/>
    </row>
    <row r="90" spans="1:17" s="42" customFormat="1" ht="22.5" customHeight="1">
      <c r="A90" s="280" t="s">
        <v>352</v>
      </c>
      <c r="B90" s="51" t="s">
        <v>58</v>
      </c>
      <c r="C90" s="51" t="s">
        <v>62</v>
      </c>
      <c r="D90" s="51" t="s">
        <v>53</v>
      </c>
      <c r="E90" s="51" t="s">
        <v>97</v>
      </c>
      <c r="F90" s="51" t="s">
        <v>81</v>
      </c>
      <c r="G90" s="51" t="s">
        <v>351</v>
      </c>
      <c r="H90" s="51"/>
      <c r="I90" s="122"/>
      <c r="J90" s="202">
        <f>J91+J96+J94</f>
        <v>3314</v>
      </c>
      <c r="K90" s="202">
        <f>K91</f>
        <v>0</v>
      </c>
      <c r="L90" s="202">
        <f>L91</f>
        <v>3314</v>
      </c>
      <c r="Q90" s="456"/>
    </row>
    <row r="91" spans="1:17" s="42" customFormat="1" ht="15.75">
      <c r="A91" s="279" t="s">
        <v>388</v>
      </c>
      <c r="B91" s="51" t="s">
        <v>58</v>
      </c>
      <c r="C91" s="51" t="s">
        <v>62</v>
      </c>
      <c r="D91" s="51" t="s">
        <v>53</v>
      </c>
      <c r="E91" s="51" t="s">
        <v>97</v>
      </c>
      <c r="F91" s="51" t="s">
        <v>81</v>
      </c>
      <c r="G91" s="51" t="s">
        <v>392</v>
      </c>
      <c r="H91" s="51"/>
      <c r="I91" s="122"/>
      <c r="J91" s="109">
        <f>J92</f>
        <v>3214</v>
      </c>
      <c r="K91" s="109">
        <f>K92+K96</f>
        <v>0</v>
      </c>
      <c r="L91" s="109">
        <f>L92+L96</f>
        <v>3314</v>
      </c>
      <c r="Q91" s="456"/>
    </row>
    <row r="92" spans="1:17" s="135" customFormat="1" ht="26.25">
      <c r="A92" s="139" t="s">
        <v>101</v>
      </c>
      <c r="B92" s="52" t="s">
        <v>58</v>
      </c>
      <c r="C92" s="52" t="s">
        <v>62</v>
      </c>
      <c r="D92" s="52" t="s">
        <v>53</v>
      </c>
      <c r="E92" s="52" t="s">
        <v>97</v>
      </c>
      <c r="F92" s="52" t="s">
        <v>81</v>
      </c>
      <c r="G92" s="52" t="s">
        <v>392</v>
      </c>
      <c r="H92" s="52" t="s">
        <v>103</v>
      </c>
      <c r="I92" s="124"/>
      <c r="J92" s="108">
        <f>J93</f>
        <v>3214</v>
      </c>
      <c r="K92" s="108">
        <f>K93</f>
        <v>0</v>
      </c>
      <c r="L92" s="108">
        <f>L93</f>
        <v>3214</v>
      </c>
      <c r="Q92" s="457"/>
    </row>
    <row r="93" spans="1:12" ht="15.75">
      <c r="A93" s="53" t="s">
        <v>154</v>
      </c>
      <c r="B93" s="52" t="s">
        <v>58</v>
      </c>
      <c r="C93" s="52" t="s">
        <v>62</v>
      </c>
      <c r="D93" s="52" t="s">
        <v>53</v>
      </c>
      <c r="E93" s="68" t="s">
        <v>97</v>
      </c>
      <c r="F93" s="52" t="s">
        <v>81</v>
      </c>
      <c r="G93" s="52" t="s">
        <v>392</v>
      </c>
      <c r="H93" s="52" t="s">
        <v>103</v>
      </c>
      <c r="I93" s="124" t="s">
        <v>148</v>
      </c>
      <c r="J93" s="108">
        <v>3214</v>
      </c>
      <c r="K93" s="407"/>
      <c r="L93" s="407">
        <f>J93-K93</f>
        <v>3214</v>
      </c>
    </row>
    <row r="94" spans="1:12" ht="15.75">
      <c r="A94" s="440" t="s">
        <v>379</v>
      </c>
      <c r="B94" s="51" t="s">
        <v>58</v>
      </c>
      <c r="C94" s="51" t="s">
        <v>62</v>
      </c>
      <c r="D94" s="51" t="s">
        <v>53</v>
      </c>
      <c r="E94" s="67" t="s">
        <v>97</v>
      </c>
      <c r="F94" s="51" t="s">
        <v>81</v>
      </c>
      <c r="G94" s="51" t="s">
        <v>378</v>
      </c>
      <c r="H94" s="52"/>
      <c r="I94" s="124"/>
      <c r="J94" s="109"/>
      <c r="K94" s="407"/>
      <c r="L94" s="407"/>
    </row>
    <row r="95" spans="1:12" ht="15.75">
      <c r="A95" s="53" t="s">
        <v>406</v>
      </c>
      <c r="B95" s="52" t="s">
        <v>58</v>
      </c>
      <c r="C95" s="52" t="s">
        <v>62</v>
      </c>
      <c r="D95" s="52" t="s">
        <v>53</v>
      </c>
      <c r="E95" s="68" t="s">
        <v>97</v>
      </c>
      <c r="F95" s="52" t="s">
        <v>81</v>
      </c>
      <c r="G95" s="52" t="s">
        <v>378</v>
      </c>
      <c r="H95" s="52" t="s">
        <v>90</v>
      </c>
      <c r="I95" s="124">
        <v>226</v>
      </c>
      <c r="J95" s="108"/>
      <c r="K95" s="407"/>
      <c r="L95" s="407"/>
    </row>
    <row r="96" spans="1:17" s="135" customFormat="1" ht="26.25">
      <c r="A96" s="139" t="s">
        <v>87</v>
      </c>
      <c r="B96" s="132" t="s">
        <v>58</v>
      </c>
      <c r="C96" s="132" t="s">
        <v>62</v>
      </c>
      <c r="D96" s="132" t="s">
        <v>53</v>
      </c>
      <c r="E96" s="132" t="s">
        <v>97</v>
      </c>
      <c r="F96" s="132" t="s">
        <v>81</v>
      </c>
      <c r="G96" s="132" t="s">
        <v>325</v>
      </c>
      <c r="H96" s="132" t="s">
        <v>90</v>
      </c>
      <c r="I96" s="137"/>
      <c r="J96" s="141">
        <f>J97</f>
        <v>100</v>
      </c>
      <c r="K96" s="141">
        <f>K97</f>
        <v>0</v>
      </c>
      <c r="L96" s="141">
        <f>L97</f>
        <v>100</v>
      </c>
      <c r="Q96" s="457"/>
    </row>
    <row r="97" spans="1:12" ht="12.75" customHeight="1">
      <c r="A97" s="53" t="s">
        <v>154</v>
      </c>
      <c r="B97" s="52" t="s">
        <v>58</v>
      </c>
      <c r="C97" s="52" t="s">
        <v>62</v>
      </c>
      <c r="D97" s="52" t="s">
        <v>53</v>
      </c>
      <c r="E97" s="68" t="s">
        <v>97</v>
      </c>
      <c r="F97" s="52" t="s">
        <v>81</v>
      </c>
      <c r="G97" s="52" t="s">
        <v>325</v>
      </c>
      <c r="H97" s="52" t="s">
        <v>90</v>
      </c>
      <c r="I97" s="124" t="s">
        <v>148</v>
      </c>
      <c r="J97" s="108">
        <v>100</v>
      </c>
      <c r="K97" s="407"/>
      <c r="L97" s="407">
        <f>J97-K97</f>
        <v>100</v>
      </c>
    </row>
    <row r="98" spans="1:12" ht="63.75" customHeight="1">
      <c r="A98" s="53" t="s">
        <v>396</v>
      </c>
      <c r="B98" s="52" t="s">
        <v>58</v>
      </c>
      <c r="C98" s="52" t="s">
        <v>62</v>
      </c>
      <c r="D98" s="52" t="s">
        <v>53</v>
      </c>
      <c r="E98" s="68" t="s">
        <v>97</v>
      </c>
      <c r="F98" s="52" t="s">
        <v>81</v>
      </c>
      <c r="G98" s="52" t="s">
        <v>395</v>
      </c>
      <c r="H98" s="52" t="s">
        <v>90</v>
      </c>
      <c r="I98" s="124">
        <v>225</v>
      </c>
      <c r="J98" s="108">
        <v>14.4</v>
      </c>
      <c r="K98" s="407"/>
      <c r="L98" s="407"/>
    </row>
    <row r="99" spans="1:17" s="42" customFormat="1" ht="24.75" customHeight="1">
      <c r="A99" s="364" t="s">
        <v>93</v>
      </c>
      <c r="B99" s="365" t="s">
        <v>58</v>
      </c>
      <c r="C99" s="365" t="s">
        <v>62</v>
      </c>
      <c r="D99" s="365" t="s">
        <v>53</v>
      </c>
      <c r="E99" s="365" t="s">
        <v>57</v>
      </c>
      <c r="F99" s="365" t="s">
        <v>130</v>
      </c>
      <c r="G99" s="365"/>
      <c r="H99" s="365"/>
      <c r="I99" s="368"/>
      <c r="J99" s="369">
        <f>J100+J107</f>
        <v>38107.75078</v>
      </c>
      <c r="K99" s="369" t="e">
        <f>#REF!</f>
        <v>#REF!</v>
      </c>
      <c r="L99" s="369" t="e">
        <f>#REF!</f>
        <v>#REF!</v>
      </c>
      <c r="Q99" s="456"/>
    </row>
    <row r="100" spans="1:17" s="42" customFormat="1" ht="50.25" customHeight="1">
      <c r="A100" s="445" t="s">
        <v>387</v>
      </c>
      <c r="B100" s="52" t="s">
        <v>58</v>
      </c>
      <c r="C100" s="52" t="s">
        <v>62</v>
      </c>
      <c r="D100" s="52" t="s">
        <v>53</v>
      </c>
      <c r="E100" s="52" t="s">
        <v>57</v>
      </c>
      <c r="F100" s="52" t="s">
        <v>130</v>
      </c>
      <c r="G100" s="52"/>
      <c r="H100" s="51"/>
      <c r="I100" s="281"/>
      <c r="J100" s="283">
        <f>J101+J104</f>
        <v>33443.85078</v>
      </c>
      <c r="K100" s="283"/>
      <c r="L100" s="283"/>
      <c r="Q100" s="456"/>
    </row>
    <row r="101" spans="1:17" s="42" customFormat="1" ht="24.75" customHeight="1">
      <c r="A101" s="446" t="s">
        <v>213</v>
      </c>
      <c r="B101" s="52" t="s">
        <v>58</v>
      </c>
      <c r="C101" s="52" t="s">
        <v>62</v>
      </c>
      <c r="D101" s="52" t="s">
        <v>53</v>
      </c>
      <c r="E101" s="52" t="s">
        <v>57</v>
      </c>
      <c r="F101" s="52" t="s">
        <v>130</v>
      </c>
      <c r="G101" s="52" t="s">
        <v>215</v>
      </c>
      <c r="H101" s="51"/>
      <c r="I101" s="281"/>
      <c r="J101" s="283">
        <f>J102</f>
        <v>17528.7391</v>
      </c>
      <c r="K101" s="283"/>
      <c r="L101" s="283"/>
      <c r="Q101" s="456"/>
    </row>
    <row r="102" spans="1:17" s="42" customFormat="1" ht="24.75" customHeight="1">
      <c r="A102" s="447" t="s">
        <v>106</v>
      </c>
      <c r="B102" s="52" t="s">
        <v>58</v>
      </c>
      <c r="C102" s="52" t="s">
        <v>62</v>
      </c>
      <c r="D102" s="52" t="s">
        <v>53</v>
      </c>
      <c r="E102" s="52" t="s">
        <v>57</v>
      </c>
      <c r="F102" s="52" t="s">
        <v>130</v>
      </c>
      <c r="G102" s="52" t="s">
        <v>215</v>
      </c>
      <c r="H102" s="51" t="s">
        <v>107</v>
      </c>
      <c r="I102" s="281"/>
      <c r="J102" s="158">
        <f>J103</f>
        <v>17528.7391</v>
      </c>
      <c r="K102" s="283"/>
      <c r="L102" s="283"/>
      <c r="Q102" s="456"/>
    </row>
    <row r="103" spans="1:17" s="42" customFormat="1" ht="15.75" customHeight="1">
      <c r="A103" s="69" t="s">
        <v>157</v>
      </c>
      <c r="B103" s="52" t="s">
        <v>58</v>
      </c>
      <c r="C103" s="52" t="s">
        <v>62</v>
      </c>
      <c r="D103" s="52" t="s">
        <v>53</v>
      </c>
      <c r="E103" s="52" t="s">
        <v>57</v>
      </c>
      <c r="F103" s="52" t="s">
        <v>130</v>
      </c>
      <c r="G103" s="52" t="s">
        <v>215</v>
      </c>
      <c r="H103" s="51" t="s">
        <v>107</v>
      </c>
      <c r="I103" s="281">
        <v>310</v>
      </c>
      <c r="J103" s="158">
        <v>17528.7391</v>
      </c>
      <c r="K103" s="283"/>
      <c r="L103" s="283"/>
      <c r="Q103" s="456"/>
    </row>
    <row r="104" spans="1:17" s="42" customFormat="1" ht="24.75" customHeight="1">
      <c r="A104" s="448" t="s">
        <v>214</v>
      </c>
      <c r="B104" s="52" t="s">
        <v>58</v>
      </c>
      <c r="C104" s="52" t="s">
        <v>62</v>
      </c>
      <c r="D104" s="52" t="s">
        <v>53</v>
      </c>
      <c r="E104" s="52" t="s">
        <v>57</v>
      </c>
      <c r="F104" s="52" t="s">
        <v>130</v>
      </c>
      <c r="G104" s="52" t="s">
        <v>166</v>
      </c>
      <c r="H104" s="51"/>
      <c r="I104" s="281"/>
      <c r="J104" s="283">
        <f>J105</f>
        <v>15915.11168</v>
      </c>
      <c r="K104" s="283"/>
      <c r="L104" s="283"/>
      <c r="Q104" s="456"/>
    </row>
    <row r="105" spans="1:17" s="42" customFormat="1" ht="24.75" customHeight="1">
      <c r="A105" s="447" t="s">
        <v>106</v>
      </c>
      <c r="B105" s="52" t="s">
        <v>58</v>
      </c>
      <c r="C105" s="52" t="s">
        <v>62</v>
      </c>
      <c r="D105" s="52" t="s">
        <v>53</v>
      </c>
      <c r="E105" s="52" t="s">
        <v>57</v>
      </c>
      <c r="F105" s="52" t="s">
        <v>130</v>
      </c>
      <c r="G105" s="52" t="s">
        <v>166</v>
      </c>
      <c r="H105" s="51" t="s">
        <v>107</v>
      </c>
      <c r="I105" s="281"/>
      <c r="J105" s="158">
        <f>J106</f>
        <v>15915.11168</v>
      </c>
      <c r="K105" s="283"/>
      <c r="L105" s="283"/>
      <c r="Q105" s="456"/>
    </row>
    <row r="106" spans="1:17" s="42" customFormat="1" ht="16.5" customHeight="1">
      <c r="A106" s="69" t="s">
        <v>157</v>
      </c>
      <c r="B106" s="52" t="s">
        <v>58</v>
      </c>
      <c r="C106" s="52" t="s">
        <v>62</v>
      </c>
      <c r="D106" s="52" t="s">
        <v>53</v>
      </c>
      <c r="E106" s="52" t="s">
        <v>57</v>
      </c>
      <c r="F106" s="52" t="s">
        <v>130</v>
      </c>
      <c r="G106" s="52" t="s">
        <v>166</v>
      </c>
      <c r="H106" s="51" t="s">
        <v>107</v>
      </c>
      <c r="I106" s="281">
        <v>310</v>
      </c>
      <c r="J106" s="158">
        <v>15915.11168</v>
      </c>
      <c r="K106" s="283"/>
      <c r="L106" s="283"/>
      <c r="Q106" s="456"/>
    </row>
    <row r="107" spans="1:17" s="42" customFormat="1" ht="27.75" customHeight="1">
      <c r="A107" s="252" t="s">
        <v>346</v>
      </c>
      <c r="B107" s="52" t="s">
        <v>58</v>
      </c>
      <c r="C107" s="52" t="s">
        <v>62</v>
      </c>
      <c r="D107" s="52" t="s">
        <v>53</v>
      </c>
      <c r="E107" s="52" t="s">
        <v>57</v>
      </c>
      <c r="F107" s="52" t="s">
        <v>130</v>
      </c>
      <c r="G107" s="52" t="s">
        <v>345</v>
      </c>
      <c r="H107" s="51"/>
      <c r="I107" s="281"/>
      <c r="J107" s="283">
        <f>J108</f>
        <v>4663.9</v>
      </c>
      <c r="K107" s="283"/>
      <c r="L107" s="283"/>
      <c r="Q107" s="456"/>
    </row>
    <row r="108" spans="1:17" s="42" customFormat="1" ht="29.25" customHeight="1">
      <c r="A108" s="239" t="s">
        <v>347</v>
      </c>
      <c r="B108" s="52" t="s">
        <v>58</v>
      </c>
      <c r="C108" s="52" t="s">
        <v>62</v>
      </c>
      <c r="D108" s="52" t="s">
        <v>53</v>
      </c>
      <c r="E108" s="52" t="s">
        <v>57</v>
      </c>
      <c r="F108" s="52" t="s">
        <v>130</v>
      </c>
      <c r="G108" s="52" t="s">
        <v>166</v>
      </c>
      <c r="H108" s="51"/>
      <c r="I108" s="281"/>
      <c r="J108" s="283">
        <f>J109+J119</f>
        <v>4663.9</v>
      </c>
      <c r="K108" s="283"/>
      <c r="L108" s="283"/>
      <c r="Q108" s="456"/>
    </row>
    <row r="109" spans="1:17" s="135" customFormat="1" ht="24.75" customHeight="1">
      <c r="A109" s="50" t="s">
        <v>347</v>
      </c>
      <c r="B109" s="52" t="s">
        <v>58</v>
      </c>
      <c r="C109" s="52" t="s">
        <v>62</v>
      </c>
      <c r="D109" s="52" t="s">
        <v>53</v>
      </c>
      <c r="E109" s="52" t="s">
        <v>57</v>
      </c>
      <c r="F109" s="52" t="s">
        <v>130</v>
      </c>
      <c r="G109" s="52" t="s">
        <v>166</v>
      </c>
      <c r="H109" s="132" t="s">
        <v>107</v>
      </c>
      <c r="I109" s="136"/>
      <c r="J109" s="171">
        <f>J110</f>
        <v>1918</v>
      </c>
      <c r="K109" s="171">
        <f>K110</f>
        <v>0</v>
      </c>
      <c r="L109" s="171">
        <f>L110</f>
        <v>1918</v>
      </c>
      <c r="Q109" s="457"/>
    </row>
    <row r="110" spans="1:12" ht="15.75">
      <c r="A110" s="69" t="s">
        <v>157</v>
      </c>
      <c r="B110" s="52" t="s">
        <v>58</v>
      </c>
      <c r="C110" s="52" t="s">
        <v>62</v>
      </c>
      <c r="D110" s="52" t="s">
        <v>53</v>
      </c>
      <c r="E110" s="52" t="s">
        <v>57</v>
      </c>
      <c r="F110" s="52" t="s">
        <v>130</v>
      </c>
      <c r="G110" s="52" t="s">
        <v>166</v>
      </c>
      <c r="H110" s="52" t="s">
        <v>107</v>
      </c>
      <c r="I110" s="119">
        <v>310</v>
      </c>
      <c r="J110" s="158">
        <v>1918</v>
      </c>
      <c r="K110" s="408"/>
      <c r="L110" s="423">
        <f>J110-K110</f>
        <v>1918</v>
      </c>
    </row>
    <row r="111" spans="1:17" s="135" customFormat="1" ht="24.75" customHeight="1" hidden="1">
      <c r="A111" s="139" t="s">
        <v>87</v>
      </c>
      <c r="B111" s="132" t="s">
        <v>58</v>
      </c>
      <c r="C111" s="132" t="s">
        <v>62</v>
      </c>
      <c r="D111" s="132" t="s">
        <v>53</v>
      </c>
      <c r="E111" s="132" t="s">
        <v>57</v>
      </c>
      <c r="F111" s="132" t="s">
        <v>84</v>
      </c>
      <c r="G111" s="132" t="s">
        <v>132</v>
      </c>
      <c r="H111" s="132" t="s">
        <v>90</v>
      </c>
      <c r="I111" s="136"/>
      <c r="J111" s="171">
        <f>J112</f>
        <v>0</v>
      </c>
      <c r="K111" s="414"/>
      <c r="L111" s="416"/>
      <c r="Q111" s="457"/>
    </row>
    <row r="112" spans="1:12" ht="15.75" hidden="1">
      <c r="A112" s="69" t="s">
        <v>158</v>
      </c>
      <c r="B112" s="52" t="s">
        <v>58</v>
      </c>
      <c r="C112" s="52" t="s">
        <v>62</v>
      </c>
      <c r="D112" s="52" t="s">
        <v>53</v>
      </c>
      <c r="E112" s="52" t="s">
        <v>57</v>
      </c>
      <c r="F112" s="52" t="s">
        <v>84</v>
      </c>
      <c r="G112" s="52" t="s">
        <v>132</v>
      </c>
      <c r="H112" s="52" t="s">
        <v>90</v>
      </c>
      <c r="I112" s="119">
        <v>226</v>
      </c>
      <c r="J112" s="158"/>
      <c r="K112" s="408"/>
      <c r="L112" s="199"/>
    </row>
    <row r="113" spans="1:12" ht="40.5" hidden="1">
      <c r="A113" s="284" t="s">
        <v>213</v>
      </c>
      <c r="B113" s="52" t="s">
        <v>58</v>
      </c>
      <c r="C113" s="52" t="s">
        <v>62</v>
      </c>
      <c r="D113" s="52" t="s">
        <v>53</v>
      </c>
      <c r="E113" s="52" t="s">
        <v>57</v>
      </c>
      <c r="F113" s="52" t="s">
        <v>130</v>
      </c>
      <c r="G113" s="52" t="s">
        <v>215</v>
      </c>
      <c r="H113" s="52"/>
      <c r="I113" s="198"/>
      <c r="J113" s="86">
        <f>J114</f>
        <v>0</v>
      </c>
      <c r="K113" s="408"/>
      <c r="L113" s="199"/>
    </row>
    <row r="114" spans="1:12" ht="25.5" hidden="1">
      <c r="A114" s="285" t="s">
        <v>106</v>
      </c>
      <c r="B114" s="52" t="s">
        <v>58</v>
      </c>
      <c r="C114" s="52" t="s">
        <v>62</v>
      </c>
      <c r="D114" s="52" t="s">
        <v>53</v>
      </c>
      <c r="E114" s="52" t="s">
        <v>57</v>
      </c>
      <c r="F114" s="52" t="s">
        <v>130</v>
      </c>
      <c r="G114" s="52" t="s">
        <v>215</v>
      </c>
      <c r="H114" s="52" t="s">
        <v>107</v>
      </c>
      <c r="I114" s="198"/>
      <c r="J114" s="86">
        <f>J115</f>
        <v>0</v>
      </c>
      <c r="K114" s="408"/>
      <c r="L114" s="199"/>
    </row>
    <row r="115" spans="1:12" ht="15.75" hidden="1">
      <c r="A115" s="69" t="s">
        <v>157</v>
      </c>
      <c r="B115" s="52" t="s">
        <v>58</v>
      </c>
      <c r="C115" s="52" t="s">
        <v>62</v>
      </c>
      <c r="D115" s="52" t="s">
        <v>53</v>
      </c>
      <c r="E115" s="52" t="s">
        <v>57</v>
      </c>
      <c r="F115" s="52" t="s">
        <v>130</v>
      </c>
      <c r="G115" s="52" t="s">
        <v>215</v>
      </c>
      <c r="H115" s="52" t="s">
        <v>107</v>
      </c>
      <c r="I115" s="198">
        <v>310</v>
      </c>
      <c r="J115" s="86"/>
      <c r="K115" s="408"/>
      <c r="L115" s="199"/>
    </row>
    <row r="116" spans="1:12" ht="27" hidden="1">
      <c r="A116" s="286" t="s">
        <v>214</v>
      </c>
      <c r="B116" s="52" t="s">
        <v>58</v>
      </c>
      <c r="C116" s="52" t="s">
        <v>62</v>
      </c>
      <c r="D116" s="52" t="s">
        <v>53</v>
      </c>
      <c r="E116" s="52" t="s">
        <v>57</v>
      </c>
      <c r="F116" s="52" t="s">
        <v>130</v>
      </c>
      <c r="G116" s="52" t="s">
        <v>166</v>
      </c>
      <c r="H116" s="52"/>
      <c r="I116" s="198"/>
      <c r="J116" s="86">
        <f>J117</f>
        <v>0</v>
      </c>
      <c r="K116" s="408"/>
      <c r="L116" s="199"/>
    </row>
    <row r="117" spans="1:12" ht="25.5" hidden="1">
      <c r="A117" s="285" t="s">
        <v>106</v>
      </c>
      <c r="B117" s="194" t="s">
        <v>58</v>
      </c>
      <c r="C117" s="52" t="s">
        <v>62</v>
      </c>
      <c r="D117" s="52" t="s">
        <v>53</v>
      </c>
      <c r="E117" s="52" t="s">
        <v>57</v>
      </c>
      <c r="F117" s="52" t="s">
        <v>130</v>
      </c>
      <c r="G117" s="52" t="s">
        <v>166</v>
      </c>
      <c r="H117" s="52" t="s">
        <v>107</v>
      </c>
      <c r="I117" s="198"/>
      <c r="J117" s="86">
        <f>J118</f>
        <v>0</v>
      </c>
      <c r="K117" s="408"/>
      <c r="L117" s="199"/>
    </row>
    <row r="118" spans="1:12" ht="15.75" hidden="1">
      <c r="A118" s="69" t="s">
        <v>157</v>
      </c>
      <c r="B118" s="194" t="s">
        <v>58</v>
      </c>
      <c r="C118" s="52" t="s">
        <v>62</v>
      </c>
      <c r="D118" s="52" t="s">
        <v>53</v>
      </c>
      <c r="E118" s="52" t="s">
        <v>57</v>
      </c>
      <c r="F118" s="52" t="s">
        <v>130</v>
      </c>
      <c r="G118" s="52" t="s">
        <v>166</v>
      </c>
      <c r="H118" s="52" t="s">
        <v>107</v>
      </c>
      <c r="I118" s="198">
        <v>310</v>
      </c>
      <c r="J118" s="86"/>
      <c r="K118" s="408"/>
      <c r="L118" s="199"/>
    </row>
    <row r="119" spans="1:12" ht="27">
      <c r="A119" s="50" t="s">
        <v>347</v>
      </c>
      <c r="B119" s="51" t="s">
        <v>58</v>
      </c>
      <c r="C119" s="52" t="s">
        <v>62</v>
      </c>
      <c r="D119" s="52" t="s">
        <v>53</v>
      </c>
      <c r="E119" s="52" t="s">
        <v>57</v>
      </c>
      <c r="F119" s="52" t="s">
        <v>130</v>
      </c>
      <c r="G119" s="52" t="s">
        <v>166</v>
      </c>
      <c r="H119" s="52"/>
      <c r="I119" s="198"/>
      <c r="J119" s="86">
        <f aca="true" t="shared" si="9" ref="J119:L120">J120</f>
        <v>2745.9</v>
      </c>
      <c r="K119" s="86">
        <f t="shared" si="9"/>
        <v>0</v>
      </c>
      <c r="L119" s="86">
        <f t="shared" si="9"/>
        <v>2745.9</v>
      </c>
    </row>
    <row r="120" spans="1:12" ht="25.5">
      <c r="A120" s="285" t="s">
        <v>106</v>
      </c>
      <c r="B120" s="52" t="s">
        <v>58</v>
      </c>
      <c r="C120" s="52" t="s">
        <v>62</v>
      </c>
      <c r="D120" s="52" t="s">
        <v>53</v>
      </c>
      <c r="E120" s="52" t="s">
        <v>57</v>
      </c>
      <c r="F120" s="52" t="s">
        <v>130</v>
      </c>
      <c r="G120" s="52" t="s">
        <v>166</v>
      </c>
      <c r="H120" s="52" t="s">
        <v>107</v>
      </c>
      <c r="I120" s="198"/>
      <c r="J120" s="86">
        <f t="shared" si="9"/>
        <v>2745.9</v>
      </c>
      <c r="K120" s="86">
        <f t="shared" si="9"/>
        <v>0</v>
      </c>
      <c r="L120" s="86">
        <f t="shared" si="9"/>
        <v>2745.9</v>
      </c>
    </row>
    <row r="121" spans="1:12" ht="15.75">
      <c r="A121" s="69" t="s">
        <v>157</v>
      </c>
      <c r="B121" s="52" t="s">
        <v>58</v>
      </c>
      <c r="C121" s="52" t="s">
        <v>62</v>
      </c>
      <c r="D121" s="52" t="s">
        <v>53</v>
      </c>
      <c r="E121" s="52" t="s">
        <v>57</v>
      </c>
      <c r="F121" s="52" t="s">
        <v>130</v>
      </c>
      <c r="G121" s="52" t="s">
        <v>166</v>
      </c>
      <c r="H121" s="52" t="s">
        <v>107</v>
      </c>
      <c r="I121" s="119">
        <v>310</v>
      </c>
      <c r="J121" s="86">
        <v>2745.9</v>
      </c>
      <c r="K121" s="408"/>
      <c r="L121" s="420">
        <f>J121-K121</f>
        <v>2745.9</v>
      </c>
    </row>
    <row r="122" spans="1:17" s="42" customFormat="1" ht="49.5" customHeight="1" hidden="1">
      <c r="A122" s="287" t="s">
        <v>129</v>
      </c>
      <c r="B122" s="51" t="s">
        <v>58</v>
      </c>
      <c r="C122" s="51" t="s">
        <v>62</v>
      </c>
      <c r="D122" s="51" t="s">
        <v>53</v>
      </c>
      <c r="E122" s="51" t="s">
        <v>57</v>
      </c>
      <c r="F122" s="51" t="s">
        <v>130</v>
      </c>
      <c r="G122" s="51"/>
      <c r="H122" s="51"/>
      <c r="I122" s="281"/>
      <c r="J122" s="283">
        <f>J123</f>
        <v>0</v>
      </c>
      <c r="K122" s="412"/>
      <c r="L122" s="419"/>
      <c r="Q122" s="456"/>
    </row>
    <row r="123" spans="1:17" s="42" customFormat="1" ht="24.75" customHeight="1" hidden="1">
      <c r="A123" s="287" t="s">
        <v>131</v>
      </c>
      <c r="B123" s="51" t="s">
        <v>58</v>
      </c>
      <c r="C123" s="51" t="s">
        <v>62</v>
      </c>
      <c r="D123" s="51" t="s">
        <v>53</v>
      </c>
      <c r="E123" s="51" t="s">
        <v>57</v>
      </c>
      <c r="F123" s="51" t="s">
        <v>130</v>
      </c>
      <c r="G123" s="51" t="s">
        <v>166</v>
      </c>
      <c r="H123" s="51"/>
      <c r="I123" s="281"/>
      <c r="J123" s="283">
        <f>J124</f>
        <v>0</v>
      </c>
      <c r="K123" s="412"/>
      <c r="L123" s="419"/>
      <c r="Q123" s="456"/>
    </row>
    <row r="124" spans="1:17" s="170" customFormat="1" ht="24.75" customHeight="1" hidden="1">
      <c r="A124" s="166" t="s">
        <v>106</v>
      </c>
      <c r="B124" s="99" t="s">
        <v>58</v>
      </c>
      <c r="C124" s="99" t="s">
        <v>62</v>
      </c>
      <c r="D124" s="99" t="s">
        <v>53</v>
      </c>
      <c r="E124" s="99" t="s">
        <v>57</v>
      </c>
      <c r="F124" s="99" t="s">
        <v>130</v>
      </c>
      <c r="G124" s="167" t="s">
        <v>166</v>
      </c>
      <c r="H124" s="167" t="s">
        <v>107</v>
      </c>
      <c r="I124" s="168"/>
      <c r="J124" s="169">
        <f>J125</f>
        <v>0</v>
      </c>
      <c r="K124" s="421"/>
      <c r="L124" s="422"/>
      <c r="Q124" s="462"/>
    </row>
    <row r="125" spans="1:12" ht="12.75" customHeight="1" hidden="1">
      <c r="A125" s="69" t="s">
        <v>157</v>
      </c>
      <c r="B125" s="52" t="s">
        <v>58</v>
      </c>
      <c r="C125" s="52" t="s">
        <v>62</v>
      </c>
      <c r="D125" s="52" t="s">
        <v>53</v>
      </c>
      <c r="E125" s="68" t="s">
        <v>57</v>
      </c>
      <c r="F125" s="52" t="s">
        <v>130</v>
      </c>
      <c r="G125" s="52" t="s">
        <v>166</v>
      </c>
      <c r="H125" s="52" t="s">
        <v>107</v>
      </c>
      <c r="I125" s="124" t="s">
        <v>155</v>
      </c>
      <c r="J125" s="108"/>
      <c r="K125" s="407"/>
      <c r="L125" s="408"/>
    </row>
    <row r="126" spans="1:12" ht="24.75" hidden="1">
      <c r="A126" s="177" t="s">
        <v>177</v>
      </c>
      <c r="B126" s="51" t="s">
        <v>58</v>
      </c>
      <c r="C126" s="51" t="s">
        <v>62</v>
      </c>
      <c r="D126" s="51" t="s">
        <v>53</v>
      </c>
      <c r="E126" s="51" t="s">
        <v>174</v>
      </c>
      <c r="F126" s="51" t="s">
        <v>80</v>
      </c>
      <c r="G126" s="178"/>
      <c r="H126" s="178"/>
      <c r="I126" s="288"/>
      <c r="J126" s="109">
        <f>J127</f>
        <v>0</v>
      </c>
      <c r="K126" s="407"/>
      <c r="L126" s="408"/>
    </row>
    <row r="127" spans="1:12" ht="36.75" hidden="1">
      <c r="A127" s="97" t="s">
        <v>176</v>
      </c>
      <c r="B127" s="52" t="s">
        <v>58</v>
      </c>
      <c r="C127" s="52" t="s">
        <v>62</v>
      </c>
      <c r="D127" s="52" t="s">
        <v>53</v>
      </c>
      <c r="E127" s="52" t="s">
        <v>174</v>
      </c>
      <c r="F127" s="52" t="s">
        <v>92</v>
      </c>
      <c r="G127" s="98"/>
      <c r="H127" s="98"/>
      <c r="I127" s="288"/>
      <c r="J127" s="109">
        <f>J128</f>
        <v>0</v>
      </c>
      <c r="K127" s="407"/>
      <c r="L127" s="408"/>
    </row>
    <row r="128" spans="1:12" ht="24.75" hidden="1">
      <c r="A128" s="97" t="s">
        <v>173</v>
      </c>
      <c r="B128" s="52" t="s">
        <v>58</v>
      </c>
      <c r="C128" s="52" t="s">
        <v>62</v>
      </c>
      <c r="D128" s="52" t="s">
        <v>53</v>
      </c>
      <c r="E128" s="52" t="s">
        <v>174</v>
      </c>
      <c r="F128" s="52" t="s">
        <v>92</v>
      </c>
      <c r="G128" s="98" t="s">
        <v>175</v>
      </c>
      <c r="H128" s="98"/>
      <c r="I128" s="288"/>
      <c r="J128" s="109">
        <f>J129</f>
        <v>0</v>
      </c>
      <c r="K128" s="407"/>
      <c r="L128" s="408"/>
    </row>
    <row r="129" spans="1:12" ht="26.25" hidden="1">
      <c r="A129" s="66" t="s">
        <v>87</v>
      </c>
      <c r="B129" s="52" t="s">
        <v>58</v>
      </c>
      <c r="C129" s="52" t="s">
        <v>62</v>
      </c>
      <c r="D129" s="52" t="s">
        <v>53</v>
      </c>
      <c r="E129" s="52" t="s">
        <v>174</v>
      </c>
      <c r="F129" s="52" t="s">
        <v>92</v>
      </c>
      <c r="G129" s="98" t="s">
        <v>175</v>
      </c>
      <c r="H129" s="98" t="s">
        <v>90</v>
      </c>
      <c r="I129" s="190"/>
      <c r="J129" s="108">
        <f>J130</f>
        <v>0</v>
      </c>
      <c r="K129" s="407"/>
      <c r="L129" s="408"/>
    </row>
    <row r="130" spans="1:12" ht="12.75" customHeight="1" hidden="1">
      <c r="A130" s="69" t="s">
        <v>158</v>
      </c>
      <c r="B130" s="52" t="s">
        <v>58</v>
      </c>
      <c r="C130" s="52" t="s">
        <v>62</v>
      </c>
      <c r="D130" s="52" t="s">
        <v>53</v>
      </c>
      <c r="E130" s="52" t="s">
        <v>174</v>
      </c>
      <c r="F130" s="52" t="s">
        <v>92</v>
      </c>
      <c r="G130" s="98" t="s">
        <v>175</v>
      </c>
      <c r="H130" s="98" t="s">
        <v>90</v>
      </c>
      <c r="I130" s="191">
        <v>226</v>
      </c>
      <c r="J130" s="108"/>
      <c r="K130" s="407"/>
      <c r="L130" s="408"/>
    </row>
    <row r="131" spans="1:17" s="42" customFormat="1" ht="25.5" hidden="1">
      <c r="A131" s="279" t="s">
        <v>218</v>
      </c>
      <c r="B131" s="51" t="s">
        <v>58</v>
      </c>
      <c r="C131" s="51" t="s">
        <v>62</v>
      </c>
      <c r="D131" s="51" t="s">
        <v>53</v>
      </c>
      <c r="E131" s="51" t="s">
        <v>57</v>
      </c>
      <c r="F131" s="51" t="s">
        <v>81</v>
      </c>
      <c r="G131" s="178" t="s">
        <v>221</v>
      </c>
      <c r="H131" s="178"/>
      <c r="I131" s="289"/>
      <c r="J131" s="109">
        <f>J132</f>
        <v>0</v>
      </c>
      <c r="K131" s="411"/>
      <c r="L131" s="412"/>
      <c r="Q131" s="456"/>
    </row>
    <row r="132" spans="1:12" ht="26.25" hidden="1">
      <c r="A132" s="66" t="s">
        <v>87</v>
      </c>
      <c r="B132" s="52" t="s">
        <v>58</v>
      </c>
      <c r="C132" s="52" t="s">
        <v>62</v>
      </c>
      <c r="D132" s="52" t="s">
        <v>53</v>
      </c>
      <c r="E132" s="52" t="s">
        <v>57</v>
      </c>
      <c r="F132" s="52" t="s">
        <v>81</v>
      </c>
      <c r="G132" s="98" t="s">
        <v>221</v>
      </c>
      <c r="H132" s="98" t="s">
        <v>90</v>
      </c>
      <c r="I132" s="191"/>
      <c r="J132" s="108">
        <f>J133</f>
        <v>0</v>
      </c>
      <c r="K132" s="407"/>
      <c r="L132" s="408"/>
    </row>
    <row r="133" spans="1:12" ht="12.75" customHeight="1" hidden="1">
      <c r="A133" s="69" t="s">
        <v>158</v>
      </c>
      <c r="B133" s="52" t="s">
        <v>58</v>
      </c>
      <c r="C133" s="52" t="s">
        <v>62</v>
      </c>
      <c r="D133" s="52" t="s">
        <v>53</v>
      </c>
      <c r="E133" s="52" t="s">
        <v>57</v>
      </c>
      <c r="F133" s="52" t="s">
        <v>81</v>
      </c>
      <c r="G133" s="98" t="s">
        <v>221</v>
      </c>
      <c r="H133" s="98" t="s">
        <v>90</v>
      </c>
      <c r="I133" s="191">
        <v>226</v>
      </c>
      <c r="J133" s="108"/>
      <c r="K133" s="407"/>
      <c r="L133" s="408"/>
    </row>
    <row r="134" spans="1:17" s="42" customFormat="1" ht="12.75" customHeight="1">
      <c r="A134" s="362" t="s">
        <v>66</v>
      </c>
      <c r="B134" s="330" t="s">
        <v>58</v>
      </c>
      <c r="C134" s="330" t="s">
        <v>62</v>
      </c>
      <c r="D134" s="330" t="s">
        <v>55</v>
      </c>
      <c r="E134" s="330"/>
      <c r="F134" s="330"/>
      <c r="G134" s="330"/>
      <c r="H134" s="330"/>
      <c r="I134" s="331"/>
      <c r="J134" s="363">
        <f>J135+J154</f>
        <v>5988.6</v>
      </c>
      <c r="K134" s="363">
        <f>K135+K154</f>
        <v>0</v>
      </c>
      <c r="L134" s="363">
        <f>L135+L154</f>
        <v>5290.866669999999</v>
      </c>
      <c r="Q134" s="456"/>
    </row>
    <row r="135" spans="1:17" s="42" customFormat="1" ht="25.5">
      <c r="A135" s="253" t="s">
        <v>93</v>
      </c>
      <c r="B135" s="51" t="s">
        <v>58</v>
      </c>
      <c r="C135" s="70" t="s">
        <v>62</v>
      </c>
      <c r="D135" s="70" t="s">
        <v>55</v>
      </c>
      <c r="E135" s="70" t="s">
        <v>97</v>
      </c>
      <c r="F135" s="70" t="s">
        <v>80</v>
      </c>
      <c r="G135" s="51"/>
      <c r="H135" s="51"/>
      <c r="I135" s="290"/>
      <c r="J135" s="109">
        <f aca="true" t="shared" si="10" ref="J135:L136">J136</f>
        <v>5988.6</v>
      </c>
      <c r="K135" s="109">
        <f t="shared" si="10"/>
        <v>0</v>
      </c>
      <c r="L135" s="109">
        <f t="shared" si="10"/>
        <v>5290.866669999999</v>
      </c>
      <c r="Q135" s="456"/>
    </row>
    <row r="136" spans="1:17" s="42" customFormat="1" ht="25.5">
      <c r="A136" s="252" t="s">
        <v>94</v>
      </c>
      <c r="B136" s="51" t="s">
        <v>58</v>
      </c>
      <c r="C136" s="70" t="s">
        <v>62</v>
      </c>
      <c r="D136" s="70" t="s">
        <v>55</v>
      </c>
      <c r="E136" s="70" t="s">
        <v>97</v>
      </c>
      <c r="F136" s="70" t="s">
        <v>81</v>
      </c>
      <c r="G136" s="51"/>
      <c r="H136" s="51"/>
      <c r="I136" s="290"/>
      <c r="J136" s="109">
        <f t="shared" si="10"/>
        <v>5988.6</v>
      </c>
      <c r="K136" s="109">
        <f t="shared" si="10"/>
        <v>0</v>
      </c>
      <c r="L136" s="109">
        <f t="shared" si="10"/>
        <v>5290.866669999999</v>
      </c>
      <c r="Q136" s="456"/>
    </row>
    <row r="137" spans="1:17" s="42" customFormat="1" ht="22.5" customHeight="1">
      <c r="A137" s="280" t="s">
        <v>352</v>
      </c>
      <c r="B137" s="51" t="s">
        <v>58</v>
      </c>
      <c r="C137" s="70" t="s">
        <v>62</v>
      </c>
      <c r="D137" s="70" t="s">
        <v>55</v>
      </c>
      <c r="E137" s="70" t="s">
        <v>97</v>
      </c>
      <c r="F137" s="70" t="s">
        <v>81</v>
      </c>
      <c r="G137" s="51" t="s">
        <v>351</v>
      </c>
      <c r="H137" s="51"/>
      <c r="I137" s="290"/>
      <c r="J137" s="109">
        <f>J138+J152</f>
        <v>5988.6</v>
      </c>
      <c r="K137" s="109">
        <f>K138+K152</f>
        <v>0</v>
      </c>
      <c r="L137" s="109">
        <f>L138+L152</f>
        <v>5290.866669999999</v>
      </c>
      <c r="Q137" s="456"/>
    </row>
    <row r="138" spans="1:17" s="42" customFormat="1" ht="15.75">
      <c r="A138" s="291" t="s">
        <v>340</v>
      </c>
      <c r="B138" s="51" t="s">
        <v>58</v>
      </c>
      <c r="C138" s="70" t="s">
        <v>62</v>
      </c>
      <c r="D138" s="70" t="s">
        <v>55</v>
      </c>
      <c r="E138" s="70" t="s">
        <v>97</v>
      </c>
      <c r="F138" s="70" t="s">
        <v>81</v>
      </c>
      <c r="G138" s="70" t="s">
        <v>325</v>
      </c>
      <c r="H138" s="70"/>
      <c r="I138" s="290"/>
      <c r="J138" s="109">
        <f>J139+J143+J148</f>
        <v>1767.83333</v>
      </c>
      <c r="K138" s="109">
        <f>K139+K143+K148</f>
        <v>0</v>
      </c>
      <c r="L138" s="109">
        <f>L139+L143+L148</f>
        <v>1070.1</v>
      </c>
      <c r="Q138" s="456"/>
    </row>
    <row r="139" spans="1:17" s="135" customFormat="1" ht="26.25">
      <c r="A139" s="139" t="s">
        <v>101</v>
      </c>
      <c r="B139" s="132" t="s">
        <v>58</v>
      </c>
      <c r="C139" s="150" t="s">
        <v>62</v>
      </c>
      <c r="D139" s="150" t="s">
        <v>55</v>
      </c>
      <c r="E139" s="150" t="s">
        <v>97</v>
      </c>
      <c r="F139" s="150" t="s">
        <v>81</v>
      </c>
      <c r="G139" s="150" t="s">
        <v>325</v>
      </c>
      <c r="H139" s="150" t="s">
        <v>103</v>
      </c>
      <c r="I139" s="151"/>
      <c r="J139" s="141">
        <f>J140+J141+J142</f>
        <v>400</v>
      </c>
      <c r="K139" s="141">
        <f>K140+K141+K142</f>
        <v>0</v>
      </c>
      <c r="L139" s="141">
        <f>L140+L141+L142</f>
        <v>400</v>
      </c>
      <c r="Q139" s="457"/>
    </row>
    <row r="140" spans="1:12" ht="12.75" customHeight="1">
      <c r="A140" s="76" t="s">
        <v>154</v>
      </c>
      <c r="B140" s="52" t="s">
        <v>58</v>
      </c>
      <c r="C140" s="71" t="s">
        <v>62</v>
      </c>
      <c r="D140" s="71" t="s">
        <v>55</v>
      </c>
      <c r="E140" s="68" t="s">
        <v>97</v>
      </c>
      <c r="F140" s="52" t="s">
        <v>81</v>
      </c>
      <c r="G140" s="71" t="s">
        <v>325</v>
      </c>
      <c r="H140" s="71" t="s">
        <v>103</v>
      </c>
      <c r="I140" s="128">
        <v>225</v>
      </c>
      <c r="J140" s="108">
        <v>400</v>
      </c>
      <c r="K140" s="407"/>
      <c r="L140" s="407">
        <f>J140-K140</f>
        <v>400</v>
      </c>
    </row>
    <row r="141" spans="1:13" ht="12.75" customHeight="1" hidden="1">
      <c r="A141" s="69" t="s">
        <v>157</v>
      </c>
      <c r="B141" s="52" t="s">
        <v>58</v>
      </c>
      <c r="C141" s="71" t="s">
        <v>62</v>
      </c>
      <c r="D141" s="71" t="s">
        <v>55</v>
      </c>
      <c r="E141" s="68" t="s">
        <v>97</v>
      </c>
      <c r="F141" s="52" t="s">
        <v>81</v>
      </c>
      <c r="G141" s="71" t="s">
        <v>325</v>
      </c>
      <c r="H141" s="71" t="s">
        <v>103</v>
      </c>
      <c r="I141" s="128">
        <v>310</v>
      </c>
      <c r="J141" s="108">
        <v>0</v>
      </c>
      <c r="K141" s="407"/>
      <c r="L141" s="408"/>
      <c r="M141" s="424"/>
    </row>
    <row r="142" spans="1:14" ht="12.75" customHeight="1" hidden="1">
      <c r="A142" s="76" t="s">
        <v>152</v>
      </c>
      <c r="B142" s="52" t="s">
        <v>58</v>
      </c>
      <c r="C142" s="71" t="s">
        <v>62</v>
      </c>
      <c r="D142" s="71" t="s">
        <v>55</v>
      </c>
      <c r="E142" s="68" t="s">
        <v>97</v>
      </c>
      <c r="F142" s="52" t="s">
        <v>114</v>
      </c>
      <c r="G142" s="71" t="s">
        <v>115</v>
      </c>
      <c r="H142" s="71" t="s">
        <v>103</v>
      </c>
      <c r="I142" s="128">
        <v>340</v>
      </c>
      <c r="J142" s="108"/>
      <c r="K142" s="407"/>
      <c r="L142" s="408"/>
      <c r="N142" s="38"/>
    </row>
    <row r="143" spans="1:17" s="135" customFormat="1" ht="26.25">
      <c r="A143" s="139" t="s">
        <v>87</v>
      </c>
      <c r="B143" s="132" t="s">
        <v>58</v>
      </c>
      <c r="C143" s="150" t="s">
        <v>62</v>
      </c>
      <c r="D143" s="150" t="s">
        <v>55</v>
      </c>
      <c r="E143" s="150" t="s">
        <v>97</v>
      </c>
      <c r="F143" s="150" t="s">
        <v>81</v>
      </c>
      <c r="G143" s="150" t="s">
        <v>325</v>
      </c>
      <c r="H143" s="150" t="s">
        <v>90</v>
      </c>
      <c r="I143" s="151"/>
      <c r="J143" s="141">
        <f>J144+J145+J146</f>
        <v>852.73333</v>
      </c>
      <c r="K143" s="141">
        <f>K144</f>
        <v>0</v>
      </c>
      <c r="L143" s="141">
        <f>L144</f>
        <v>155</v>
      </c>
      <c r="N143" s="134"/>
      <c r="Q143" s="457"/>
    </row>
    <row r="144" spans="1:17" s="135" customFormat="1" ht="15.75">
      <c r="A144" s="53" t="s">
        <v>147</v>
      </c>
      <c r="B144" s="132" t="s">
        <v>58</v>
      </c>
      <c r="C144" s="150" t="s">
        <v>62</v>
      </c>
      <c r="D144" s="150" t="s">
        <v>55</v>
      </c>
      <c r="E144" s="150" t="s">
        <v>97</v>
      </c>
      <c r="F144" s="150" t="s">
        <v>81</v>
      </c>
      <c r="G144" s="150" t="s">
        <v>325</v>
      </c>
      <c r="H144" s="150" t="s">
        <v>90</v>
      </c>
      <c r="I144" s="151">
        <v>223</v>
      </c>
      <c r="J144" s="108">
        <f>155</f>
        <v>155</v>
      </c>
      <c r="K144" s="413"/>
      <c r="L144" s="413">
        <f>J144-K144</f>
        <v>155</v>
      </c>
      <c r="N144" s="134"/>
      <c r="Q144" s="457"/>
    </row>
    <row r="145" spans="1:17" s="135" customFormat="1" ht="38.25">
      <c r="A145" s="53" t="s">
        <v>394</v>
      </c>
      <c r="B145" s="132" t="s">
        <v>58</v>
      </c>
      <c r="C145" s="150" t="s">
        <v>62</v>
      </c>
      <c r="D145" s="150" t="s">
        <v>55</v>
      </c>
      <c r="E145" s="150" t="s">
        <v>97</v>
      </c>
      <c r="F145" s="150" t="s">
        <v>81</v>
      </c>
      <c r="G145" s="150" t="s">
        <v>325</v>
      </c>
      <c r="H145" s="150" t="s">
        <v>90</v>
      </c>
      <c r="I145" s="151">
        <v>223</v>
      </c>
      <c r="J145" s="108">
        <v>14.4</v>
      </c>
      <c r="K145" s="413"/>
      <c r="L145" s="413"/>
      <c r="N145" s="134"/>
      <c r="Q145" s="457"/>
    </row>
    <row r="146" spans="1:14" ht="14.25" customHeight="1">
      <c r="A146" s="76" t="s">
        <v>157</v>
      </c>
      <c r="B146" s="52" t="s">
        <v>58</v>
      </c>
      <c r="C146" s="71" t="s">
        <v>62</v>
      </c>
      <c r="D146" s="71" t="s">
        <v>55</v>
      </c>
      <c r="E146" s="68" t="s">
        <v>97</v>
      </c>
      <c r="F146" s="52" t="s">
        <v>81</v>
      </c>
      <c r="G146" s="71" t="s">
        <v>325</v>
      </c>
      <c r="H146" s="71" t="s">
        <v>90</v>
      </c>
      <c r="I146" s="128">
        <v>310</v>
      </c>
      <c r="J146" s="108">
        <v>683.33333</v>
      </c>
      <c r="K146" s="407"/>
      <c r="L146" s="408"/>
      <c r="N146" s="38"/>
    </row>
    <row r="147" spans="1:14" ht="14.25" customHeight="1" hidden="1">
      <c r="A147" s="69" t="s">
        <v>158</v>
      </c>
      <c r="B147" s="52" t="s">
        <v>58</v>
      </c>
      <c r="C147" s="71" t="s">
        <v>62</v>
      </c>
      <c r="D147" s="71" t="s">
        <v>55</v>
      </c>
      <c r="E147" s="68" t="s">
        <v>97</v>
      </c>
      <c r="F147" s="52" t="s">
        <v>114</v>
      </c>
      <c r="G147" s="71" t="s">
        <v>115</v>
      </c>
      <c r="H147" s="71" t="s">
        <v>90</v>
      </c>
      <c r="I147" s="128">
        <v>226</v>
      </c>
      <c r="J147" s="108"/>
      <c r="K147" s="407"/>
      <c r="L147" s="408"/>
      <c r="N147" s="38"/>
    </row>
    <row r="148" spans="1:14" ht="25.5" customHeight="1">
      <c r="A148" s="69" t="s">
        <v>359</v>
      </c>
      <c r="B148" s="52" t="s">
        <v>58</v>
      </c>
      <c r="C148" s="71" t="s">
        <v>62</v>
      </c>
      <c r="D148" s="71" t="s">
        <v>55</v>
      </c>
      <c r="E148" s="68" t="s">
        <v>97</v>
      </c>
      <c r="F148" s="52" t="s">
        <v>81</v>
      </c>
      <c r="G148" s="71" t="s">
        <v>325</v>
      </c>
      <c r="H148" s="71" t="s">
        <v>107</v>
      </c>
      <c r="I148" s="128"/>
      <c r="J148" s="108">
        <f>J149</f>
        <v>515.1</v>
      </c>
      <c r="K148" s="108">
        <f>K149</f>
        <v>0</v>
      </c>
      <c r="L148" s="108">
        <f>L149</f>
        <v>515.1</v>
      </c>
      <c r="N148" s="38"/>
    </row>
    <row r="149" spans="1:17" ht="14.25" customHeight="1">
      <c r="A149" s="69" t="s">
        <v>157</v>
      </c>
      <c r="B149" s="52" t="s">
        <v>58</v>
      </c>
      <c r="C149" s="71" t="s">
        <v>62</v>
      </c>
      <c r="D149" s="71" t="s">
        <v>55</v>
      </c>
      <c r="E149" s="68" t="s">
        <v>97</v>
      </c>
      <c r="F149" s="52" t="s">
        <v>81</v>
      </c>
      <c r="G149" s="71" t="s">
        <v>325</v>
      </c>
      <c r="H149" s="71" t="s">
        <v>107</v>
      </c>
      <c r="I149" s="128">
        <v>310</v>
      </c>
      <c r="J149" s="108">
        <f>530.1-15</f>
        <v>515.1</v>
      </c>
      <c r="K149" s="407"/>
      <c r="L149" s="407">
        <f>J149-K149</f>
        <v>515.1</v>
      </c>
      <c r="N149" s="38"/>
      <c r="Q149" s="498"/>
    </row>
    <row r="150" spans="1:14" ht="57.75" customHeight="1">
      <c r="A150" s="379" t="s">
        <v>356</v>
      </c>
      <c r="B150" s="52" t="s">
        <v>58</v>
      </c>
      <c r="C150" s="71" t="s">
        <v>62</v>
      </c>
      <c r="D150" s="71" t="s">
        <v>55</v>
      </c>
      <c r="E150" s="68" t="s">
        <v>97</v>
      </c>
      <c r="F150" s="52" t="s">
        <v>81</v>
      </c>
      <c r="G150" s="71" t="s">
        <v>353</v>
      </c>
      <c r="H150" s="71"/>
      <c r="I150" s="128"/>
      <c r="J150" s="109">
        <f>J151</f>
        <v>4220.76667</v>
      </c>
      <c r="K150" s="109">
        <f aca="true" t="shared" si="11" ref="K150:L152">K151</f>
        <v>0</v>
      </c>
      <c r="L150" s="109">
        <f t="shared" si="11"/>
        <v>4220.76667</v>
      </c>
      <c r="N150" s="38"/>
    </row>
    <row r="151" spans="1:14" ht="45" customHeight="1">
      <c r="A151" s="379" t="s">
        <v>357</v>
      </c>
      <c r="B151" s="52" t="s">
        <v>58</v>
      </c>
      <c r="C151" s="71" t="s">
        <v>62</v>
      </c>
      <c r="D151" s="71" t="s">
        <v>55</v>
      </c>
      <c r="E151" s="68" t="s">
        <v>97</v>
      </c>
      <c r="F151" s="52" t="s">
        <v>81</v>
      </c>
      <c r="G151" s="71" t="s">
        <v>331</v>
      </c>
      <c r="H151" s="71"/>
      <c r="I151" s="128"/>
      <c r="J151" s="109">
        <f>J152</f>
        <v>4220.76667</v>
      </c>
      <c r="K151" s="109">
        <f t="shared" si="11"/>
        <v>0</v>
      </c>
      <c r="L151" s="109">
        <f t="shared" si="11"/>
        <v>4220.76667</v>
      </c>
      <c r="N151" s="38"/>
    </row>
    <row r="152" spans="1:17" s="135" customFormat="1" ht="25.5">
      <c r="A152" s="279" t="s">
        <v>105</v>
      </c>
      <c r="B152" s="51" t="s">
        <v>58</v>
      </c>
      <c r="C152" s="70" t="s">
        <v>62</v>
      </c>
      <c r="D152" s="70" t="s">
        <v>55</v>
      </c>
      <c r="E152" s="70" t="s">
        <v>97</v>
      </c>
      <c r="F152" s="70" t="s">
        <v>81</v>
      </c>
      <c r="G152" s="70" t="s">
        <v>331</v>
      </c>
      <c r="H152" s="70" t="s">
        <v>104</v>
      </c>
      <c r="I152" s="131"/>
      <c r="J152" s="109">
        <f>J153</f>
        <v>4220.76667</v>
      </c>
      <c r="K152" s="109">
        <f t="shared" si="11"/>
        <v>0</v>
      </c>
      <c r="L152" s="109">
        <f t="shared" si="11"/>
        <v>4220.76667</v>
      </c>
      <c r="N152" s="134"/>
      <c r="Q152" s="457"/>
    </row>
    <row r="153" spans="1:14" ht="26.25">
      <c r="A153" s="54" t="s">
        <v>159</v>
      </c>
      <c r="B153" s="52" t="s">
        <v>58</v>
      </c>
      <c r="C153" s="71" t="s">
        <v>62</v>
      </c>
      <c r="D153" s="71" t="s">
        <v>55</v>
      </c>
      <c r="E153" s="68" t="s">
        <v>97</v>
      </c>
      <c r="F153" s="52" t="s">
        <v>81</v>
      </c>
      <c r="G153" s="71" t="s">
        <v>331</v>
      </c>
      <c r="H153" s="52" t="s">
        <v>104</v>
      </c>
      <c r="I153" s="124" t="s">
        <v>160</v>
      </c>
      <c r="J153" s="108">
        <f>5488.6-683.33333-1110+525.5</f>
        <v>4220.76667</v>
      </c>
      <c r="K153" s="407"/>
      <c r="L153" s="407">
        <f>J153-K153</f>
        <v>4220.76667</v>
      </c>
      <c r="N153" s="38"/>
    </row>
    <row r="154" spans="1:17" s="42" customFormat="1" ht="25.5" hidden="1">
      <c r="A154" s="279" t="s">
        <v>216</v>
      </c>
      <c r="B154" s="51" t="s">
        <v>58</v>
      </c>
      <c r="C154" s="70" t="s">
        <v>62</v>
      </c>
      <c r="D154" s="70" t="s">
        <v>55</v>
      </c>
      <c r="E154" s="70" t="s">
        <v>57</v>
      </c>
      <c r="F154" s="70" t="s">
        <v>80</v>
      </c>
      <c r="G154" s="70"/>
      <c r="H154" s="70"/>
      <c r="I154" s="13"/>
      <c r="J154" s="85">
        <f>J155</f>
        <v>0</v>
      </c>
      <c r="K154" s="411"/>
      <c r="L154" s="412"/>
      <c r="N154" s="73"/>
      <c r="Q154" s="456"/>
    </row>
    <row r="155" spans="1:17" s="42" customFormat="1" ht="54" hidden="1">
      <c r="A155" s="196" t="s">
        <v>217</v>
      </c>
      <c r="B155" s="52" t="s">
        <v>58</v>
      </c>
      <c r="C155" s="71" t="s">
        <v>62</v>
      </c>
      <c r="D155" s="71" t="s">
        <v>55</v>
      </c>
      <c r="E155" s="71" t="s">
        <v>57</v>
      </c>
      <c r="F155" s="71" t="s">
        <v>81</v>
      </c>
      <c r="G155" s="71"/>
      <c r="H155" s="71"/>
      <c r="I155" s="13"/>
      <c r="J155" s="86">
        <f>J157+J160</f>
        <v>0</v>
      </c>
      <c r="K155" s="411"/>
      <c r="L155" s="412"/>
      <c r="N155" s="73"/>
      <c r="Q155" s="456"/>
    </row>
    <row r="156" spans="1:17" s="42" customFormat="1" ht="25.5" hidden="1">
      <c r="A156" s="133" t="s">
        <v>218</v>
      </c>
      <c r="B156" s="52" t="s">
        <v>58</v>
      </c>
      <c r="C156" s="71" t="s">
        <v>62</v>
      </c>
      <c r="D156" s="71" t="s">
        <v>55</v>
      </c>
      <c r="E156" s="71" t="s">
        <v>57</v>
      </c>
      <c r="F156" s="71" t="s">
        <v>81</v>
      </c>
      <c r="G156" s="71" t="s">
        <v>220</v>
      </c>
      <c r="H156" s="71"/>
      <c r="I156" s="13"/>
      <c r="J156" s="86">
        <f>J157</f>
        <v>0</v>
      </c>
      <c r="K156" s="411"/>
      <c r="L156" s="412"/>
      <c r="N156" s="73"/>
      <c r="Q156" s="456"/>
    </row>
    <row r="157" spans="1:17" s="42" customFormat="1" ht="25.5" hidden="1">
      <c r="A157" s="53" t="s">
        <v>219</v>
      </c>
      <c r="B157" s="52" t="s">
        <v>58</v>
      </c>
      <c r="C157" s="71" t="s">
        <v>62</v>
      </c>
      <c r="D157" s="71" t="s">
        <v>55</v>
      </c>
      <c r="E157" s="71" t="s">
        <v>57</v>
      </c>
      <c r="F157" s="71" t="s">
        <v>81</v>
      </c>
      <c r="G157" s="71" t="s">
        <v>175</v>
      </c>
      <c r="H157" s="71"/>
      <c r="I157" s="13"/>
      <c r="J157" s="86">
        <f>J158</f>
        <v>0</v>
      </c>
      <c r="K157" s="411"/>
      <c r="L157" s="412"/>
      <c r="N157" s="73"/>
      <c r="Q157" s="456"/>
    </row>
    <row r="158" spans="1:14" ht="25.5" hidden="1">
      <c r="A158" s="285" t="s">
        <v>106</v>
      </c>
      <c r="B158" s="52" t="s">
        <v>58</v>
      </c>
      <c r="C158" s="71" t="s">
        <v>62</v>
      </c>
      <c r="D158" s="71" t="s">
        <v>55</v>
      </c>
      <c r="E158" s="71" t="s">
        <v>57</v>
      </c>
      <c r="F158" s="71" t="s">
        <v>81</v>
      </c>
      <c r="G158" s="71" t="s">
        <v>175</v>
      </c>
      <c r="H158" s="71" t="s">
        <v>107</v>
      </c>
      <c r="I158" s="198"/>
      <c r="J158" s="86"/>
      <c r="K158" s="407"/>
      <c r="L158" s="408"/>
      <c r="N158" s="38"/>
    </row>
    <row r="159" spans="1:14" ht="15.75" hidden="1">
      <c r="A159" s="69" t="s">
        <v>157</v>
      </c>
      <c r="B159" s="52" t="s">
        <v>58</v>
      </c>
      <c r="C159" s="71" t="s">
        <v>62</v>
      </c>
      <c r="D159" s="71" t="s">
        <v>55</v>
      </c>
      <c r="E159" s="71" t="s">
        <v>57</v>
      </c>
      <c r="F159" s="71" t="s">
        <v>81</v>
      </c>
      <c r="G159" s="71" t="s">
        <v>175</v>
      </c>
      <c r="H159" s="71" t="s">
        <v>107</v>
      </c>
      <c r="I159" s="199">
        <v>310</v>
      </c>
      <c r="J159" s="86"/>
      <c r="K159" s="407"/>
      <c r="L159" s="408"/>
      <c r="N159" s="38"/>
    </row>
    <row r="160" spans="1:14" ht="51" hidden="1">
      <c r="A160" s="133" t="s">
        <v>223</v>
      </c>
      <c r="B160" s="52" t="s">
        <v>58</v>
      </c>
      <c r="C160" s="71" t="s">
        <v>62</v>
      </c>
      <c r="D160" s="71" t="s">
        <v>55</v>
      </c>
      <c r="E160" s="71" t="s">
        <v>57</v>
      </c>
      <c r="F160" s="71" t="s">
        <v>81</v>
      </c>
      <c r="G160" s="71" t="s">
        <v>221</v>
      </c>
      <c r="H160" s="71"/>
      <c r="I160" s="198"/>
      <c r="J160" s="86">
        <f>J161</f>
        <v>0</v>
      </c>
      <c r="K160" s="407"/>
      <c r="L160" s="408"/>
      <c r="N160" s="38"/>
    </row>
    <row r="161" spans="1:14" ht="25.5" hidden="1">
      <c r="A161" s="285" t="s">
        <v>106</v>
      </c>
      <c r="B161" s="52" t="s">
        <v>58</v>
      </c>
      <c r="C161" s="71" t="s">
        <v>62</v>
      </c>
      <c r="D161" s="71" t="s">
        <v>55</v>
      </c>
      <c r="E161" s="71" t="s">
        <v>57</v>
      </c>
      <c r="F161" s="71" t="s">
        <v>81</v>
      </c>
      <c r="G161" s="71" t="s">
        <v>221</v>
      </c>
      <c r="H161" s="71" t="s">
        <v>107</v>
      </c>
      <c r="I161" s="198"/>
      <c r="J161" s="86">
        <f>J162</f>
        <v>0</v>
      </c>
      <c r="K161" s="407"/>
      <c r="L161" s="408"/>
      <c r="N161" s="38"/>
    </row>
    <row r="162" spans="1:14" ht="15.75" hidden="1">
      <c r="A162" s="69" t="s">
        <v>157</v>
      </c>
      <c r="B162" s="52" t="s">
        <v>58</v>
      </c>
      <c r="C162" s="71" t="s">
        <v>62</v>
      </c>
      <c r="D162" s="71" t="s">
        <v>55</v>
      </c>
      <c r="E162" s="71" t="s">
        <v>57</v>
      </c>
      <c r="F162" s="71" t="s">
        <v>81</v>
      </c>
      <c r="G162" s="71" t="s">
        <v>221</v>
      </c>
      <c r="H162" s="71" t="s">
        <v>107</v>
      </c>
      <c r="I162" s="124">
        <v>310</v>
      </c>
      <c r="J162" s="86"/>
      <c r="K162" s="407"/>
      <c r="L162" s="408"/>
      <c r="N162" s="38"/>
    </row>
    <row r="163" spans="1:17" s="42" customFormat="1" ht="15.75">
      <c r="A163" s="360" t="s">
        <v>67</v>
      </c>
      <c r="B163" s="330" t="s">
        <v>58</v>
      </c>
      <c r="C163" s="330" t="s">
        <v>62</v>
      </c>
      <c r="D163" s="330" t="s">
        <v>68</v>
      </c>
      <c r="E163" s="330"/>
      <c r="F163" s="330"/>
      <c r="G163" s="330"/>
      <c r="H163" s="330"/>
      <c r="I163" s="331"/>
      <c r="J163" s="363">
        <f>J164+J205</f>
        <v>16150.803249999999</v>
      </c>
      <c r="K163" s="363">
        <f>K164+K205</f>
        <v>0</v>
      </c>
      <c r="L163" s="363">
        <f>L164+L205</f>
        <v>15376.785049999999</v>
      </c>
      <c r="N163" s="73"/>
      <c r="Q163" s="456"/>
    </row>
    <row r="164" spans="1:17" s="42" customFormat="1" ht="25.5">
      <c r="A164" s="253" t="s">
        <v>93</v>
      </c>
      <c r="B164" s="51" t="s">
        <v>58</v>
      </c>
      <c r="C164" s="51" t="s">
        <v>62</v>
      </c>
      <c r="D164" s="51" t="s">
        <v>68</v>
      </c>
      <c r="E164" s="51" t="s">
        <v>97</v>
      </c>
      <c r="F164" s="51" t="s">
        <v>80</v>
      </c>
      <c r="G164" s="51"/>
      <c r="H164" s="51"/>
      <c r="I164" s="122"/>
      <c r="J164" s="109">
        <f>J165</f>
        <v>16150.803249999999</v>
      </c>
      <c r="K164" s="109">
        <f>K166</f>
        <v>0</v>
      </c>
      <c r="L164" s="109">
        <f>L166</f>
        <v>15376.785049999999</v>
      </c>
      <c r="N164" s="73"/>
      <c r="Q164" s="456"/>
    </row>
    <row r="165" spans="1:17" s="42" customFormat="1" ht="25.5">
      <c r="A165" s="252" t="s">
        <v>94</v>
      </c>
      <c r="B165" s="51" t="s">
        <v>58</v>
      </c>
      <c r="C165" s="51" t="s">
        <v>62</v>
      </c>
      <c r="D165" s="51" t="s">
        <v>68</v>
      </c>
      <c r="E165" s="51" t="s">
        <v>97</v>
      </c>
      <c r="F165" s="51" t="s">
        <v>81</v>
      </c>
      <c r="G165" s="51"/>
      <c r="H165" s="51"/>
      <c r="I165" s="122"/>
      <c r="J165" s="109">
        <f>J166+J189</f>
        <v>16150.803249999999</v>
      </c>
      <c r="K165" s="109">
        <f>K166</f>
        <v>0</v>
      </c>
      <c r="L165" s="109">
        <f>L166</f>
        <v>15376.785049999999</v>
      </c>
      <c r="N165" s="73"/>
      <c r="Q165" s="456"/>
    </row>
    <row r="166" spans="1:17" s="42" customFormat="1" ht="15.75">
      <c r="A166" s="320" t="s">
        <v>341</v>
      </c>
      <c r="B166" s="321" t="s">
        <v>58</v>
      </c>
      <c r="C166" s="321" t="s">
        <v>62</v>
      </c>
      <c r="D166" s="321" t="s">
        <v>68</v>
      </c>
      <c r="E166" s="321" t="s">
        <v>97</v>
      </c>
      <c r="F166" s="321" t="s">
        <v>81</v>
      </c>
      <c r="G166" s="321" t="s">
        <v>326</v>
      </c>
      <c r="H166" s="321"/>
      <c r="I166" s="322"/>
      <c r="J166" s="345">
        <f>J167+J174+J177</f>
        <v>15388.453249999999</v>
      </c>
      <c r="K166" s="345">
        <f>K167+K174+K177+K193</f>
        <v>0</v>
      </c>
      <c r="L166" s="345">
        <f>L167+L174+L177+L193</f>
        <v>15376.785049999999</v>
      </c>
      <c r="Q166" s="456"/>
    </row>
    <row r="167" spans="1:17" s="42" customFormat="1" ht="12.75" customHeight="1">
      <c r="A167" s="370" t="s">
        <v>69</v>
      </c>
      <c r="B167" s="371" t="s">
        <v>58</v>
      </c>
      <c r="C167" s="371" t="s">
        <v>62</v>
      </c>
      <c r="D167" s="371" t="s">
        <v>68</v>
      </c>
      <c r="E167" s="371" t="s">
        <v>97</v>
      </c>
      <c r="F167" s="371" t="s">
        <v>81</v>
      </c>
      <c r="G167" s="371" t="s">
        <v>327</v>
      </c>
      <c r="H167" s="371"/>
      <c r="I167" s="372"/>
      <c r="J167" s="373">
        <f>J168+J172</f>
        <v>6535.7</v>
      </c>
      <c r="K167" s="373">
        <f>K168+K172</f>
        <v>0</v>
      </c>
      <c r="L167" s="373">
        <f>L168+L172</f>
        <v>6535.7</v>
      </c>
      <c r="Q167" s="456"/>
    </row>
    <row r="168" spans="1:17" s="162" customFormat="1" ht="27">
      <c r="A168" s="163" t="s">
        <v>87</v>
      </c>
      <c r="B168" s="99" t="s">
        <v>58</v>
      </c>
      <c r="C168" s="99" t="s">
        <v>62</v>
      </c>
      <c r="D168" s="99" t="s">
        <v>68</v>
      </c>
      <c r="E168" s="99" t="s">
        <v>97</v>
      </c>
      <c r="F168" s="99" t="s">
        <v>81</v>
      </c>
      <c r="G168" s="99" t="s">
        <v>327</v>
      </c>
      <c r="H168" s="99" t="s">
        <v>90</v>
      </c>
      <c r="I168" s="164"/>
      <c r="J168" s="161">
        <f>J169+J170+J171</f>
        <v>4635.7</v>
      </c>
      <c r="K168" s="161">
        <f>K169+K170+K171</f>
        <v>0</v>
      </c>
      <c r="L168" s="161">
        <f>L169+L170+L171</f>
        <v>4635.7</v>
      </c>
      <c r="Q168" s="458"/>
    </row>
    <row r="169" spans="1:12" ht="12.75" customHeight="1">
      <c r="A169" s="53" t="s">
        <v>147</v>
      </c>
      <c r="B169" s="52" t="s">
        <v>58</v>
      </c>
      <c r="C169" s="52" t="s">
        <v>62</v>
      </c>
      <c r="D169" s="52" t="s">
        <v>68</v>
      </c>
      <c r="E169" s="68" t="s">
        <v>97</v>
      </c>
      <c r="F169" s="52" t="s">
        <v>81</v>
      </c>
      <c r="G169" s="52" t="s">
        <v>327</v>
      </c>
      <c r="H169" s="52" t="s">
        <v>90</v>
      </c>
      <c r="I169" s="124" t="s">
        <v>161</v>
      </c>
      <c r="J169" s="108">
        <v>3650</v>
      </c>
      <c r="K169" s="407"/>
      <c r="L169" s="407">
        <f>J169-K169</f>
        <v>3650</v>
      </c>
    </row>
    <row r="170" spans="1:12" ht="12.75" customHeight="1">
      <c r="A170" s="53" t="s">
        <v>154</v>
      </c>
      <c r="B170" s="52" t="s">
        <v>58</v>
      </c>
      <c r="C170" s="52" t="s">
        <v>62</v>
      </c>
      <c r="D170" s="52" t="s">
        <v>68</v>
      </c>
      <c r="E170" s="68" t="s">
        <v>97</v>
      </c>
      <c r="F170" s="52" t="s">
        <v>81</v>
      </c>
      <c r="G170" s="52" t="s">
        <v>327</v>
      </c>
      <c r="H170" s="52" t="s">
        <v>90</v>
      </c>
      <c r="I170" s="124" t="s">
        <v>148</v>
      </c>
      <c r="J170" s="108">
        <v>260</v>
      </c>
      <c r="K170" s="407"/>
      <c r="L170" s="407">
        <f>J170-K170</f>
        <v>260</v>
      </c>
    </row>
    <row r="171" spans="1:12" ht="12.75" customHeight="1">
      <c r="A171" s="76" t="s">
        <v>152</v>
      </c>
      <c r="B171" s="52" t="s">
        <v>58</v>
      </c>
      <c r="C171" s="52" t="s">
        <v>62</v>
      </c>
      <c r="D171" s="52" t="s">
        <v>68</v>
      </c>
      <c r="E171" s="68" t="s">
        <v>97</v>
      </c>
      <c r="F171" s="52" t="s">
        <v>81</v>
      </c>
      <c r="G171" s="52" t="s">
        <v>327</v>
      </c>
      <c r="H171" s="52" t="s">
        <v>90</v>
      </c>
      <c r="I171" s="124" t="s">
        <v>153</v>
      </c>
      <c r="J171" s="108">
        <v>725.7</v>
      </c>
      <c r="K171" s="407"/>
      <c r="L171" s="407">
        <f>J171-K171</f>
        <v>725.7</v>
      </c>
    </row>
    <row r="172" spans="1:17" s="162" customFormat="1" ht="27">
      <c r="A172" s="433" t="s">
        <v>106</v>
      </c>
      <c r="B172" s="99" t="s">
        <v>58</v>
      </c>
      <c r="C172" s="99" t="s">
        <v>62</v>
      </c>
      <c r="D172" s="99" t="s">
        <v>68</v>
      </c>
      <c r="E172" s="99" t="s">
        <v>97</v>
      </c>
      <c r="F172" s="99" t="s">
        <v>81</v>
      </c>
      <c r="G172" s="99" t="s">
        <v>327</v>
      </c>
      <c r="H172" s="99" t="s">
        <v>107</v>
      </c>
      <c r="I172" s="164"/>
      <c r="J172" s="165">
        <f>J173</f>
        <v>1900</v>
      </c>
      <c r="K172" s="165">
        <f>K173</f>
        <v>0</v>
      </c>
      <c r="L172" s="165">
        <f>L173</f>
        <v>1900</v>
      </c>
      <c r="Q172" s="458"/>
    </row>
    <row r="173" spans="1:12" ht="12.75" customHeight="1">
      <c r="A173" s="69" t="s">
        <v>157</v>
      </c>
      <c r="B173" s="52" t="s">
        <v>58</v>
      </c>
      <c r="C173" s="52" t="s">
        <v>62</v>
      </c>
      <c r="D173" s="52" t="s">
        <v>68</v>
      </c>
      <c r="E173" s="68" t="s">
        <v>97</v>
      </c>
      <c r="F173" s="52" t="s">
        <v>81</v>
      </c>
      <c r="G173" s="52" t="s">
        <v>327</v>
      </c>
      <c r="H173" s="52" t="s">
        <v>107</v>
      </c>
      <c r="I173" s="124" t="s">
        <v>155</v>
      </c>
      <c r="J173" s="108">
        <v>1900</v>
      </c>
      <c r="K173" s="407"/>
      <c r="L173" s="407">
        <f>J173-K173</f>
        <v>1900</v>
      </c>
    </row>
    <row r="174" spans="1:17" s="42" customFormat="1" ht="12.75" customHeight="1">
      <c r="A174" s="370" t="s">
        <v>70</v>
      </c>
      <c r="B174" s="371" t="s">
        <v>58</v>
      </c>
      <c r="C174" s="371" t="s">
        <v>62</v>
      </c>
      <c r="D174" s="371" t="s">
        <v>68</v>
      </c>
      <c r="E174" s="371" t="s">
        <v>97</v>
      </c>
      <c r="F174" s="371" t="s">
        <v>81</v>
      </c>
      <c r="G174" s="371" t="s">
        <v>328</v>
      </c>
      <c r="H174" s="371"/>
      <c r="I174" s="372"/>
      <c r="J174" s="373">
        <f aca="true" t="shared" si="12" ref="J174:L175">J175</f>
        <v>1302</v>
      </c>
      <c r="K174" s="373">
        <f t="shared" si="12"/>
        <v>0</v>
      </c>
      <c r="L174" s="373">
        <f t="shared" si="12"/>
        <v>1302</v>
      </c>
      <c r="Q174" s="456"/>
    </row>
    <row r="175" spans="1:17" s="162" customFormat="1" ht="27">
      <c r="A175" s="50" t="s">
        <v>105</v>
      </c>
      <c r="B175" s="99" t="s">
        <v>58</v>
      </c>
      <c r="C175" s="99" t="s">
        <v>62</v>
      </c>
      <c r="D175" s="99" t="s">
        <v>68</v>
      </c>
      <c r="E175" s="99" t="s">
        <v>97</v>
      </c>
      <c r="F175" s="99" t="s">
        <v>81</v>
      </c>
      <c r="G175" s="99" t="s">
        <v>328</v>
      </c>
      <c r="H175" s="99" t="s">
        <v>104</v>
      </c>
      <c r="I175" s="164"/>
      <c r="J175" s="165">
        <f t="shared" si="12"/>
        <v>1302</v>
      </c>
      <c r="K175" s="165">
        <f t="shared" si="12"/>
        <v>0</v>
      </c>
      <c r="L175" s="165">
        <f t="shared" si="12"/>
        <v>1302</v>
      </c>
      <c r="Q175" s="458"/>
    </row>
    <row r="176" spans="1:12" ht="12.75" customHeight="1">
      <c r="A176" s="53" t="s">
        <v>162</v>
      </c>
      <c r="B176" s="52" t="s">
        <v>58</v>
      </c>
      <c r="C176" s="52" t="s">
        <v>62</v>
      </c>
      <c r="D176" s="52" t="s">
        <v>68</v>
      </c>
      <c r="E176" s="68" t="s">
        <v>97</v>
      </c>
      <c r="F176" s="52" t="s">
        <v>81</v>
      </c>
      <c r="G176" s="52" t="s">
        <v>328</v>
      </c>
      <c r="H176" s="52" t="s">
        <v>104</v>
      </c>
      <c r="I176" s="124" t="s">
        <v>156</v>
      </c>
      <c r="J176" s="108">
        <f>1995-693</f>
        <v>1302</v>
      </c>
      <c r="K176" s="407"/>
      <c r="L176" s="407">
        <f>J176-K176</f>
        <v>1302</v>
      </c>
    </row>
    <row r="177" spans="1:17" s="42" customFormat="1" ht="15.75">
      <c r="A177" s="374" t="s">
        <v>342</v>
      </c>
      <c r="B177" s="371" t="s">
        <v>58</v>
      </c>
      <c r="C177" s="375" t="s">
        <v>62</v>
      </c>
      <c r="D177" s="375" t="s">
        <v>68</v>
      </c>
      <c r="E177" s="371" t="s">
        <v>97</v>
      </c>
      <c r="F177" s="371" t="s">
        <v>81</v>
      </c>
      <c r="G177" s="375" t="s">
        <v>329</v>
      </c>
      <c r="H177" s="375"/>
      <c r="I177" s="372"/>
      <c r="J177" s="376">
        <f>J178+J180+J186</f>
        <v>7550.75325</v>
      </c>
      <c r="K177" s="376">
        <f>K178+K180+K186</f>
        <v>0</v>
      </c>
      <c r="L177" s="376">
        <f>L178+L180+L186</f>
        <v>7539.08505</v>
      </c>
      <c r="Q177" s="456"/>
    </row>
    <row r="178" spans="1:12" ht="12.75" customHeight="1" hidden="1">
      <c r="A178" s="66" t="s">
        <v>101</v>
      </c>
      <c r="B178" s="52" t="s">
        <v>58</v>
      </c>
      <c r="C178" s="68" t="s">
        <v>62</v>
      </c>
      <c r="D178" s="68" t="s">
        <v>68</v>
      </c>
      <c r="E178" s="52" t="s">
        <v>97</v>
      </c>
      <c r="F178" s="52" t="s">
        <v>81</v>
      </c>
      <c r="G178" s="68" t="s">
        <v>108</v>
      </c>
      <c r="H178" s="68" t="s">
        <v>103</v>
      </c>
      <c r="I178" s="126"/>
      <c r="J178" s="110">
        <f>J179</f>
        <v>0</v>
      </c>
      <c r="K178" s="407"/>
      <c r="L178" s="408"/>
    </row>
    <row r="179" spans="1:12" ht="12.75" customHeight="1" hidden="1">
      <c r="A179" s="76" t="s">
        <v>154</v>
      </c>
      <c r="B179" s="52" t="s">
        <v>58</v>
      </c>
      <c r="C179" s="68" t="s">
        <v>62</v>
      </c>
      <c r="D179" s="68" t="s">
        <v>68</v>
      </c>
      <c r="E179" s="68" t="s">
        <v>97</v>
      </c>
      <c r="F179" s="52" t="s">
        <v>81</v>
      </c>
      <c r="G179" s="68" t="s">
        <v>108</v>
      </c>
      <c r="H179" s="68" t="s">
        <v>103</v>
      </c>
      <c r="I179" s="129">
        <v>225</v>
      </c>
      <c r="J179" s="110"/>
      <c r="K179" s="407"/>
      <c r="L179" s="408"/>
    </row>
    <row r="180" spans="1:17" s="162" customFormat="1" ht="12.75" customHeight="1">
      <c r="A180" s="163" t="s">
        <v>87</v>
      </c>
      <c r="B180" s="99" t="s">
        <v>58</v>
      </c>
      <c r="C180" s="159" t="s">
        <v>62</v>
      </c>
      <c r="D180" s="159" t="s">
        <v>68</v>
      </c>
      <c r="E180" s="99" t="s">
        <v>97</v>
      </c>
      <c r="F180" s="99" t="s">
        <v>81</v>
      </c>
      <c r="G180" s="159" t="s">
        <v>329</v>
      </c>
      <c r="H180" s="159" t="s">
        <v>90</v>
      </c>
      <c r="I180" s="160"/>
      <c r="J180" s="161">
        <f>J182+J183+J184+J185+J181</f>
        <v>5975.75325</v>
      </c>
      <c r="K180" s="161">
        <f>K182+K183+K184+K185</f>
        <v>0</v>
      </c>
      <c r="L180" s="161">
        <f>L182+L183+L184+L185</f>
        <v>5964.08505</v>
      </c>
      <c r="Q180" s="458"/>
    </row>
    <row r="181" spans="1:17" s="162" customFormat="1" ht="12.75" customHeight="1">
      <c r="A181" s="139" t="s">
        <v>397</v>
      </c>
      <c r="B181" s="132" t="s">
        <v>58</v>
      </c>
      <c r="C181" s="143" t="s">
        <v>62</v>
      </c>
      <c r="D181" s="143" t="s">
        <v>68</v>
      </c>
      <c r="E181" s="132" t="s">
        <v>97</v>
      </c>
      <c r="F181" s="132" t="s">
        <v>81</v>
      </c>
      <c r="G181" s="143" t="s">
        <v>329</v>
      </c>
      <c r="H181" s="143" t="s">
        <v>90</v>
      </c>
      <c r="I181" s="152">
        <v>223</v>
      </c>
      <c r="J181" s="140">
        <v>11.6682</v>
      </c>
      <c r="K181" s="161"/>
      <c r="L181" s="161"/>
      <c r="Q181" s="457"/>
    </row>
    <row r="182" spans="1:12" ht="12.75" customHeight="1">
      <c r="A182" s="76" t="s">
        <v>154</v>
      </c>
      <c r="B182" s="52" t="s">
        <v>58</v>
      </c>
      <c r="C182" s="68" t="s">
        <v>62</v>
      </c>
      <c r="D182" s="68" t="s">
        <v>68</v>
      </c>
      <c r="E182" s="68" t="s">
        <v>97</v>
      </c>
      <c r="F182" s="52" t="s">
        <v>81</v>
      </c>
      <c r="G182" s="68" t="s">
        <v>329</v>
      </c>
      <c r="H182" s="68" t="s">
        <v>90</v>
      </c>
      <c r="I182" s="129">
        <v>225</v>
      </c>
      <c r="J182" s="110">
        <f>450+1500+200+1110</f>
        <v>3260</v>
      </c>
      <c r="K182" s="407"/>
      <c r="L182" s="407">
        <f>J182-K182</f>
        <v>3260</v>
      </c>
    </row>
    <row r="183" spans="1:12" ht="12.75" customHeight="1">
      <c r="A183" s="76" t="s">
        <v>158</v>
      </c>
      <c r="B183" s="52" t="s">
        <v>58</v>
      </c>
      <c r="C183" s="68" t="s">
        <v>62</v>
      </c>
      <c r="D183" s="68" t="s">
        <v>68</v>
      </c>
      <c r="E183" s="68" t="s">
        <v>97</v>
      </c>
      <c r="F183" s="52" t="s">
        <v>81</v>
      </c>
      <c r="G183" s="68" t="s">
        <v>329</v>
      </c>
      <c r="H183" s="68" t="s">
        <v>90</v>
      </c>
      <c r="I183" s="129">
        <v>226</v>
      </c>
      <c r="J183" s="110">
        <f>1000-500+35.89895</f>
        <v>535.89895</v>
      </c>
      <c r="K183" s="407"/>
      <c r="L183" s="407">
        <f>J183-K183</f>
        <v>535.89895</v>
      </c>
    </row>
    <row r="184" spans="1:12" ht="12.75" customHeight="1">
      <c r="A184" s="76" t="s">
        <v>157</v>
      </c>
      <c r="B184" s="52" t="s">
        <v>58</v>
      </c>
      <c r="C184" s="68" t="s">
        <v>62</v>
      </c>
      <c r="D184" s="68" t="s">
        <v>68</v>
      </c>
      <c r="E184" s="68" t="s">
        <v>97</v>
      </c>
      <c r="F184" s="52" t="s">
        <v>81</v>
      </c>
      <c r="G184" s="68" t="s">
        <v>329</v>
      </c>
      <c r="H184" s="68" t="s">
        <v>90</v>
      </c>
      <c r="I184" s="129">
        <v>310</v>
      </c>
      <c r="J184" s="110">
        <f>100+130.46916+400+370+693</f>
        <v>1693.46916</v>
      </c>
      <c r="K184" s="407"/>
      <c r="L184" s="407">
        <f>J184-K184</f>
        <v>1693.46916</v>
      </c>
    </row>
    <row r="185" spans="1:17" ht="12.75" customHeight="1">
      <c r="A185" s="76" t="s">
        <v>152</v>
      </c>
      <c r="B185" s="52" t="s">
        <v>58</v>
      </c>
      <c r="C185" s="68" t="s">
        <v>62</v>
      </c>
      <c r="D185" s="68" t="s">
        <v>68</v>
      </c>
      <c r="E185" s="68" t="s">
        <v>97</v>
      </c>
      <c r="F185" s="52" t="s">
        <v>81</v>
      </c>
      <c r="G185" s="68" t="s">
        <v>329</v>
      </c>
      <c r="H185" s="68" t="s">
        <v>90</v>
      </c>
      <c r="I185" s="129">
        <v>340</v>
      </c>
      <c r="J185" s="110">
        <f>100+100+200+59.71694+15</f>
        <v>474.71694</v>
      </c>
      <c r="K185" s="407"/>
      <c r="L185" s="407">
        <f>J185-K185</f>
        <v>474.71694</v>
      </c>
      <c r="Q185" s="498"/>
    </row>
    <row r="186" spans="1:17" s="162" customFormat="1" ht="27">
      <c r="A186" s="50" t="s">
        <v>105</v>
      </c>
      <c r="B186" s="99" t="s">
        <v>58</v>
      </c>
      <c r="C186" s="159" t="s">
        <v>62</v>
      </c>
      <c r="D186" s="159" t="s">
        <v>68</v>
      </c>
      <c r="E186" s="99" t="s">
        <v>97</v>
      </c>
      <c r="F186" s="99" t="s">
        <v>81</v>
      </c>
      <c r="G186" s="159" t="s">
        <v>329</v>
      </c>
      <c r="H186" s="159" t="s">
        <v>104</v>
      </c>
      <c r="I186" s="160"/>
      <c r="J186" s="161">
        <f>J187</f>
        <v>1575</v>
      </c>
      <c r="K186" s="161">
        <f>K187</f>
        <v>0</v>
      </c>
      <c r="L186" s="161">
        <f>L187</f>
        <v>1575</v>
      </c>
      <c r="Q186" s="458"/>
    </row>
    <row r="187" spans="1:12" ht="15.75">
      <c r="A187" s="53" t="s">
        <v>162</v>
      </c>
      <c r="B187" s="52" t="s">
        <v>58</v>
      </c>
      <c r="C187" s="68" t="s">
        <v>62</v>
      </c>
      <c r="D187" s="68" t="s">
        <v>68</v>
      </c>
      <c r="E187" s="68" t="s">
        <v>97</v>
      </c>
      <c r="F187" s="52" t="s">
        <v>81</v>
      </c>
      <c r="G187" s="68" t="s">
        <v>329</v>
      </c>
      <c r="H187" s="68" t="s">
        <v>104</v>
      </c>
      <c r="I187" s="129">
        <v>241</v>
      </c>
      <c r="J187" s="110">
        <f>4245-400-200-370-1500-200</f>
        <v>1575</v>
      </c>
      <c r="K187" s="407"/>
      <c r="L187" s="407">
        <f>J187-K187</f>
        <v>1575</v>
      </c>
    </row>
    <row r="188" spans="1:12" ht="15.75" hidden="1">
      <c r="A188" s="434" t="s">
        <v>352</v>
      </c>
      <c r="B188" s="435" t="s">
        <v>58</v>
      </c>
      <c r="C188" s="436" t="s">
        <v>62</v>
      </c>
      <c r="D188" s="436" t="s">
        <v>68</v>
      </c>
      <c r="E188" s="436" t="s">
        <v>97</v>
      </c>
      <c r="F188" s="435" t="s">
        <v>81</v>
      </c>
      <c r="G188" s="436" t="s">
        <v>351</v>
      </c>
      <c r="H188" s="437"/>
      <c r="I188" s="438"/>
      <c r="J188" s="439"/>
      <c r="K188" s="407"/>
      <c r="L188" s="407"/>
    </row>
    <row r="189" spans="1:12" ht="15.75">
      <c r="A189" s="440" t="s">
        <v>379</v>
      </c>
      <c r="B189" s="435" t="s">
        <v>58</v>
      </c>
      <c r="C189" s="436" t="s">
        <v>62</v>
      </c>
      <c r="D189" s="436" t="s">
        <v>68</v>
      </c>
      <c r="E189" s="436" t="s">
        <v>97</v>
      </c>
      <c r="F189" s="435" t="s">
        <v>81</v>
      </c>
      <c r="G189" s="436" t="s">
        <v>378</v>
      </c>
      <c r="H189" s="437"/>
      <c r="I189" s="438"/>
      <c r="J189" s="441">
        <f>J190</f>
        <v>762.35</v>
      </c>
      <c r="K189" s="407"/>
      <c r="L189" s="407"/>
    </row>
    <row r="190" spans="1:12" ht="27">
      <c r="A190" s="163" t="s">
        <v>87</v>
      </c>
      <c r="B190" s="52" t="s">
        <v>58</v>
      </c>
      <c r="C190" s="68" t="s">
        <v>62</v>
      </c>
      <c r="D190" s="68" t="s">
        <v>68</v>
      </c>
      <c r="E190" s="68" t="s">
        <v>97</v>
      </c>
      <c r="F190" s="52" t="s">
        <v>81</v>
      </c>
      <c r="G190" s="68" t="s">
        <v>378</v>
      </c>
      <c r="H190" s="68" t="s">
        <v>90</v>
      </c>
      <c r="I190" s="129"/>
      <c r="J190" s="110">
        <f>J191</f>
        <v>762.35</v>
      </c>
      <c r="K190" s="407"/>
      <c r="L190" s="407"/>
    </row>
    <row r="191" spans="1:12" ht="15.75">
      <c r="A191" s="76" t="s">
        <v>158</v>
      </c>
      <c r="B191" s="52" t="s">
        <v>58</v>
      </c>
      <c r="C191" s="68" t="s">
        <v>62</v>
      </c>
      <c r="D191" s="68" t="s">
        <v>68</v>
      </c>
      <c r="E191" s="68" t="s">
        <v>97</v>
      </c>
      <c r="F191" s="52" t="s">
        <v>81</v>
      </c>
      <c r="G191" s="68" t="s">
        <v>378</v>
      </c>
      <c r="H191" s="68" t="s">
        <v>90</v>
      </c>
      <c r="I191" s="129">
        <v>226</v>
      </c>
      <c r="J191" s="110">
        <f>500+262.35</f>
        <v>762.35</v>
      </c>
      <c r="K191" s="407"/>
      <c r="L191" s="407"/>
    </row>
    <row r="192" spans="1:12" ht="15.75" hidden="1">
      <c r="A192" s="76"/>
      <c r="B192" s="52" t="s">
        <v>58</v>
      </c>
      <c r="C192" s="68" t="s">
        <v>62</v>
      </c>
      <c r="D192" s="68" t="s">
        <v>62</v>
      </c>
      <c r="E192" s="68" t="s">
        <v>97</v>
      </c>
      <c r="F192" s="52" t="s">
        <v>81</v>
      </c>
      <c r="G192" s="68"/>
      <c r="H192" s="68"/>
      <c r="I192" s="129"/>
      <c r="J192" s="110"/>
      <c r="K192" s="407"/>
      <c r="L192" s="407"/>
    </row>
    <row r="193" spans="1:12" ht="15.75">
      <c r="A193" s="360" t="s">
        <v>365</v>
      </c>
      <c r="B193" s="425" t="s">
        <v>58</v>
      </c>
      <c r="C193" s="426" t="s">
        <v>363</v>
      </c>
      <c r="D193" s="426" t="s">
        <v>364</v>
      </c>
      <c r="E193" s="426"/>
      <c r="F193" s="425"/>
      <c r="G193" s="361"/>
      <c r="H193" s="361"/>
      <c r="I193" s="427"/>
      <c r="J193" s="338">
        <f aca="true" t="shared" si="13" ref="J193:J199">J194</f>
        <v>10</v>
      </c>
      <c r="K193" s="407"/>
      <c r="L193" s="408"/>
    </row>
    <row r="194" spans="1:12" ht="15.75">
      <c r="A194" s="196" t="s">
        <v>366</v>
      </c>
      <c r="B194" s="99" t="s">
        <v>58</v>
      </c>
      <c r="C194" s="159" t="s">
        <v>363</v>
      </c>
      <c r="D194" s="159" t="s">
        <v>62</v>
      </c>
      <c r="E194" s="159"/>
      <c r="F194" s="99"/>
      <c r="G194" s="159"/>
      <c r="H194" s="159"/>
      <c r="I194" s="160"/>
      <c r="J194" s="161">
        <f t="shared" si="13"/>
        <v>10</v>
      </c>
      <c r="K194" s="407"/>
      <c r="L194" s="408"/>
    </row>
    <row r="195" spans="1:12" ht="25.5">
      <c r="A195" s="253" t="s">
        <v>93</v>
      </c>
      <c r="B195" s="52" t="s">
        <v>58</v>
      </c>
      <c r="C195" s="68" t="s">
        <v>363</v>
      </c>
      <c r="D195" s="68" t="s">
        <v>62</v>
      </c>
      <c r="E195" s="68" t="s">
        <v>97</v>
      </c>
      <c r="F195" s="52" t="s">
        <v>80</v>
      </c>
      <c r="G195" s="68"/>
      <c r="H195" s="68"/>
      <c r="I195" s="160"/>
      <c r="J195" s="161">
        <f t="shared" si="13"/>
        <v>10</v>
      </c>
      <c r="K195" s="407"/>
      <c r="L195" s="408"/>
    </row>
    <row r="196" spans="1:12" ht="25.5">
      <c r="A196" s="252" t="s">
        <v>94</v>
      </c>
      <c r="B196" s="52" t="s">
        <v>58</v>
      </c>
      <c r="C196" s="68" t="s">
        <v>363</v>
      </c>
      <c r="D196" s="68" t="s">
        <v>62</v>
      </c>
      <c r="E196" s="68" t="s">
        <v>97</v>
      </c>
      <c r="F196" s="52" t="s">
        <v>81</v>
      </c>
      <c r="G196" s="68"/>
      <c r="H196" s="68"/>
      <c r="I196" s="129"/>
      <c r="J196" s="110">
        <f t="shared" si="13"/>
        <v>10</v>
      </c>
      <c r="K196" s="407"/>
      <c r="L196" s="408"/>
    </row>
    <row r="197" spans="1:12" ht="20.25" customHeight="1">
      <c r="A197" s="280" t="s">
        <v>352</v>
      </c>
      <c r="B197" s="52" t="s">
        <v>58</v>
      </c>
      <c r="C197" s="68" t="s">
        <v>363</v>
      </c>
      <c r="D197" s="68" t="s">
        <v>62</v>
      </c>
      <c r="E197" s="68" t="s">
        <v>97</v>
      </c>
      <c r="F197" s="52" t="s">
        <v>81</v>
      </c>
      <c r="G197" s="68" t="s">
        <v>351</v>
      </c>
      <c r="H197" s="68"/>
      <c r="I197" s="129"/>
      <c r="J197" s="110">
        <f t="shared" si="13"/>
        <v>10</v>
      </c>
      <c r="K197" s="407"/>
      <c r="L197" s="408"/>
    </row>
    <row r="198" spans="1:12" ht="15.75">
      <c r="A198" s="53" t="s">
        <v>368</v>
      </c>
      <c r="B198" s="52" t="s">
        <v>58</v>
      </c>
      <c r="C198" s="68" t="s">
        <v>363</v>
      </c>
      <c r="D198" s="68" t="s">
        <v>62</v>
      </c>
      <c r="E198" s="68" t="s">
        <v>97</v>
      </c>
      <c r="F198" s="52" t="s">
        <v>81</v>
      </c>
      <c r="G198" s="68" t="s">
        <v>367</v>
      </c>
      <c r="H198" s="68"/>
      <c r="I198" s="129"/>
      <c r="J198" s="110">
        <f t="shared" si="13"/>
        <v>10</v>
      </c>
      <c r="K198" s="407"/>
      <c r="L198" s="408"/>
    </row>
    <row r="199" spans="1:17" s="135" customFormat="1" ht="26.25">
      <c r="A199" s="139" t="s">
        <v>87</v>
      </c>
      <c r="B199" s="132" t="s">
        <v>58</v>
      </c>
      <c r="C199" s="143" t="s">
        <v>363</v>
      </c>
      <c r="D199" s="143" t="s">
        <v>62</v>
      </c>
      <c r="E199" s="143" t="s">
        <v>97</v>
      </c>
      <c r="F199" s="132" t="s">
        <v>81</v>
      </c>
      <c r="G199" s="143" t="s">
        <v>367</v>
      </c>
      <c r="H199" s="143" t="s">
        <v>90</v>
      </c>
      <c r="I199" s="152"/>
      <c r="J199" s="140">
        <f t="shared" si="13"/>
        <v>10</v>
      </c>
      <c r="K199" s="413"/>
      <c r="L199" s="414"/>
      <c r="Q199" s="457"/>
    </row>
    <row r="200" spans="1:17" s="162" customFormat="1" ht="15.75">
      <c r="A200" s="66" t="s">
        <v>158</v>
      </c>
      <c r="B200" s="52" t="s">
        <v>58</v>
      </c>
      <c r="C200" s="68" t="s">
        <v>363</v>
      </c>
      <c r="D200" s="68" t="s">
        <v>62</v>
      </c>
      <c r="E200" s="68" t="s">
        <v>97</v>
      </c>
      <c r="F200" s="52" t="s">
        <v>81</v>
      </c>
      <c r="G200" s="68" t="s">
        <v>367</v>
      </c>
      <c r="H200" s="68" t="s">
        <v>90</v>
      </c>
      <c r="I200" s="428">
        <v>226</v>
      </c>
      <c r="J200" s="161">
        <v>10</v>
      </c>
      <c r="K200" s="417"/>
      <c r="L200" s="418"/>
      <c r="Q200" s="458"/>
    </row>
    <row r="201" spans="1:12" ht="15.75" hidden="1">
      <c r="A201" s="76" t="s">
        <v>158</v>
      </c>
      <c r="B201" s="52"/>
      <c r="C201" s="68"/>
      <c r="D201" s="68"/>
      <c r="E201" s="68"/>
      <c r="F201" s="52"/>
      <c r="G201" s="68"/>
      <c r="H201" s="68"/>
      <c r="I201" s="129"/>
      <c r="J201" s="110"/>
      <c r="K201" s="407"/>
      <c r="L201" s="408"/>
    </row>
    <row r="202" spans="1:17" s="162" customFormat="1" ht="67.5" hidden="1">
      <c r="A202" s="196" t="s">
        <v>236</v>
      </c>
      <c r="B202" s="99" t="s">
        <v>58</v>
      </c>
      <c r="C202" s="159" t="s">
        <v>62</v>
      </c>
      <c r="D202" s="159" t="s">
        <v>68</v>
      </c>
      <c r="E202" s="159" t="s">
        <v>97</v>
      </c>
      <c r="F202" s="99" t="s">
        <v>81</v>
      </c>
      <c r="G202" s="159" t="s">
        <v>233</v>
      </c>
      <c r="H202" s="159"/>
      <c r="I202" s="160"/>
      <c r="J202" s="161">
        <f>J203</f>
        <v>0</v>
      </c>
      <c r="K202" s="417"/>
      <c r="L202" s="418"/>
      <c r="Q202" s="458"/>
    </row>
    <row r="203" spans="1:12" ht="25.5" hidden="1">
      <c r="A203" s="53" t="s">
        <v>105</v>
      </c>
      <c r="B203" s="52" t="s">
        <v>58</v>
      </c>
      <c r="C203" s="68" t="s">
        <v>62</v>
      </c>
      <c r="D203" s="68" t="s">
        <v>68</v>
      </c>
      <c r="E203" s="68" t="s">
        <v>97</v>
      </c>
      <c r="F203" s="52" t="s">
        <v>81</v>
      </c>
      <c r="G203" s="68" t="s">
        <v>233</v>
      </c>
      <c r="H203" s="68" t="s">
        <v>104</v>
      </c>
      <c r="I203" s="129"/>
      <c r="J203" s="110">
        <f>J204</f>
        <v>0</v>
      </c>
      <c r="K203" s="407"/>
      <c r="L203" s="408"/>
    </row>
    <row r="204" spans="1:12" ht="15.75" hidden="1">
      <c r="A204" s="53" t="s">
        <v>162</v>
      </c>
      <c r="B204" s="52" t="s">
        <v>58</v>
      </c>
      <c r="C204" s="68" t="s">
        <v>62</v>
      </c>
      <c r="D204" s="68" t="s">
        <v>68</v>
      </c>
      <c r="E204" s="68" t="s">
        <v>97</v>
      </c>
      <c r="F204" s="52" t="s">
        <v>81</v>
      </c>
      <c r="G204" s="68" t="s">
        <v>233</v>
      </c>
      <c r="H204" s="68" t="s">
        <v>104</v>
      </c>
      <c r="I204" s="129">
        <v>241</v>
      </c>
      <c r="J204" s="110"/>
      <c r="K204" s="407"/>
      <c r="L204" s="408"/>
    </row>
    <row r="205" spans="1:17" s="42" customFormat="1" ht="24.75" hidden="1">
      <c r="A205" s="177" t="s">
        <v>177</v>
      </c>
      <c r="B205" s="51" t="s">
        <v>58</v>
      </c>
      <c r="C205" s="51" t="s">
        <v>62</v>
      </c>
      <c r="D205" s="51" t="s">
        <v>68</v>
      </c>
      <c r="E205" s="51" t="s">
        <v>174</v>
      </c>
      <c r="F205" s="51" t="s">
        <v>80</v>
      </c>
      <c r="G205" s="178"/>
      <c r="H205" s="51"/>
      <c r="I205" s="203"/>
      <c r="J205" s="202">
        <f>J206</f>
        <v>0</v>
      </c>
      <c r="K205" s="411"/>
      <c r="L205" s="412"/>
      <c r="Q205" s="456"/>
    </row>
    <row r="206" spans="1:12" ht="36.75" hidden="1">
      <c r="A206" s="97" t="s">
        <v>176</v>
      </c>
      <c r="B206" s="52" t="s">
        <v>58</v>
      </c>
      <c r="C206" s="52" t="s">
        <v>62</v>
      </c>
      <c r="D206" s="52" t="s">
        <v>68</v>
      </c>
      <c r="E206" s="52" t="s">
        <v>174</v>
      </c>
      <c r="F206" s="52" t="s">
        <v>92</v>
      </c>
      <c r="G206" s="98"/>
      <c r="H206" s="52"/>
      <c r="I206" s="129"/>
      <c r="J206" s="110">
        <f>J207</f>
        <v>0</v>
      </c>
      <c r="K206" s="407"/>
      <c r="L206" s="408"/>
    </row>
    <row r="207" spans="1:17" s="162" customFormat="1" ht="48.75" hidden="1">
      <c r="A207" s="166" t="s">
        <v>235</v>
      </c>
      <c r="B207" s="99" t="s">
        <v>58</v>
      </c>
      <c r="C207" s="99" t="s">
        <v>62</v>
      </c>
      <c r="D207" s="99" t="s">
        <v>68</v>
      </c>
      <c r="E207" s="99" t="s">
        <v>174</v>
      </c>
      <c r="F207" s="99" t="s">
        <v>92</v>
      </c>
      <c r="G207" s="167" t="s">
        <v>175</v>
      </c>
      <c r="H207" s="99"/>
      <c r="I207" s="160"/>
      <c r="J207" s="161">
        <f>J208</f>
        <v>0</v>
      </c>
      <c r="K207" s="417"/>
      <c r="L207" s="418"/>
      <c r="Q207" s="458"/>
    </row>
    <row r="208" spans="1:12" ht="25.5" hidden="1">
      <c r="A208" s="53" t="s">
        <v>105</v>
      </c>
      <c r="B208" s="52" t="s">
        <v>58</v>
      </c>
      <c r="C208" s="52" t="s">
        <v>62</v>
      </c>
      <c r="D208" s="52" t="s">
        <v>68</v>
      </c>
      <c r="E208" s="52" t="s">
        <v>174</v>
      </c>
      <c r="F208" s="52" t="s">
        <v>92</v>
      </c>
      <c r="G208" s="98" t="s">
        <v>175</v>
      </c>
      <c r="H208" s="52" t="s">
        <v>104</v>
      </c>
      <c r="I208" s="129"/>
      <c r="J208" s="110">
        <f>J209</f>
        <v>0</v>
      </c>
      <c r="K208" s="407"/>
      <c r="L208" s="408"/>
    </row>
    <row r="209" spans="1:12" ht="15.75" hidden="1">
      <c r="A209" s="53" t="s">
        <v>162</v>
      </c>
      <c r="B209" s="52" t="s">
        <v>58</v>
      </c>
      <c r="C209" s="52" t="s">
        <v>62</v>
      </c>
      <c r="D209" s="52" t="s">
        <v>68</v>
      </c>
      <c r="E209" s="52" t="s">
        <v>174</v>
      </c>
      <c r="F209" s="52" t="s">
        <v>92</v>
      </c>
      <c r="G209" s="98" t="s">
        <v>175</v>
      </c>
      <c r="H209" s="52" t="s">
        <v>104</v>
      </c>
      <c r="I209" s="129">
        <v>241</v>
      </c>
      <c r="J209" s="110"/>
      <c r="K209" s="407"/>
      <c r="L209" s="408"/>
    </row>
    <row r="210" spans="1:17" s="42" customFormat="1" ht="12.75" customHeight="1">
      <c r="A210" s="312" t="s">
        <v>71</v>
      </c>
      <c r="B210" s="306"/>
      <c r="C210" s="313" t="s">
        <v>72</v>
      </c>
      <c r="D210" s="313"/>
      <c r="E210" s="313"/>
      <c r="F210" s="313"/>
      <c r="G210" s="313"/>
      <c r="H210" s="313"/>
      <c r="I210" s="314"/>
      <c r="J210" s="315">
        <f aca="true" t="shared" si="14" ref="J210:L216">J211</f>
        <v>54.7</v>
      </c>
      <c r="K210" s="315">
        <f t="shared" si="14"/>
        <v>0</v>
      </c>
      <c r="L210" s="315">
        <f t="shared" si="14"/>
        <v>54.7</v>
      </c>
      <c r="Q210" s="456"/>
    </row>
    <row r="211" spans="1:17" s="42" customFormat="1" ht="12.75" customHeight="1">
      <c r="A211" s="292" t="s">
        <v>73</v>
      </c>
      <c r="B211" s="51"/>
      <c r="C211" s="72" t="s">
        <v>72</v>
      </c>
      <c r="D211" s="72" t="s">
        <v>53</v>
      </c>
      <c r="E211" s="72"/>
      <c r="F211" s="72"/>
      <c r="G211" s="72"/>
      <c r="H211" s="72"/>
      <c r="I211" s="281"/>
      <c r="J211" s="116">
        <f t="shared" si="14"/>
        <v>54.7</v>
      </c>
      <c r="K211" s="116">
        <f t="shared" si="14"/>
        <v>0</v>
      </c>
      <c r="L211" s="116">
        <f t="shared" si="14"/>
        <v>54.7</v>
      </c>
      <c r="Q211" s="456"/>
    </row>
    <row r="212" spans="1:17" s="42" customFormat="1" ht="25.5">
      <c r="A212" s="253" t="s">
        <v>93</v>
      </c>
      <c r="B212" s="51" t="s">
        <v>58</v>
      </c>
      <c r="C212" s="67" t="s">
        <v>72</v>
      </c>
      <c r="D212" s="67" t="s">
        <v>53</v>
      </c>
      <c r="E212" s="67" t="s">
        <v>97</v>
      </c>
      <c r="F212" s="67" t="s">
        <v>80</v>
      </c>
      <c r="G212" s="74"/>
      <c r="H212" s="67"/>
      <c r="I212" s="125"/>
      <c r="J212" s="116">
        <f t="shared" si="14"/>
        <v>54.7</v>
      </c>
      <c r="K212" s="116">
        <f t="shared" si="14"/>
        <v>0</v>
      </c>
      <c r="L212" s="116">
        <f t="shared" si="14"/>
        <v>54.7</v>
      </c>
      <c r="Q212" s="456"/>
    </row>
    <row r="213" spans="1:17" s="42" customFormat="1" ht="25.5">
      <c r="A213" s="252" t="s">
        <v>94</v>
      </c>
      <c r="B213" s="51" t="s">
        <v>58</v>
      </c>
      <c r="C213" s="67" t="s">
        <v>72</v>
      </c>
      <c r="D213" s="67" t="s">
        <v>53</v>
      </c>
      <c r="E213" s="67" t="s">
        <v>97</v>
      </c>
      <c r="F213" s="67" t="s">
        <v>81</v>
      </c>
      <c r="G213" s="74"/>
      <c r="H213" s="67"/>
      <c r="I213" s="125"/>
      <c r="J213" s="116">
        <f t="shared" si="14"/>
        <v>54.7</v>
      </c>
      <c r="K213" s="116">
        <f t="shared" si="14"/>
        <v>0</v>
      </c>
      <c r="L213" s="116">
        <f t="shared" si="14"/>
        <v>54.7</v>
      </c>
      <c r="Q213" s="456"/>
    </row>
    <row r="214" spans="1:17" s="42" customFormat="1" ht="25.5">
      <c r="A214" s="275" t="s">
        <v>109</v>
      </c>
      <c r="B214" s="51" t="s">
        <v>58</v>
      </c>
      <c r="C214" s="67" t="s">
        <v>72</v>
      </c>
      <c r="D214" s="67" t="s">
        <v>53</v>
      </c>
      <c r="E214" s="67" t="s">
        <v>97</v>
      </c>
      <c r="F214" s="67" t="s">
        <v>81</v>
      </c>
      <c r="G214" s="217">
        <v>300</v>
      </c>
      <c r="H214" s="67"/>
      <c r="I214" s="203"/>
      <c r="J214" s="116">
        <f t="shared" si="14"/>
        <v>54.7</v>
      </c>
      <c r="K214" s="116">
        <f t="shared" si="14"/>
        <v>0</v>
      </c>
      <c r="L214" s="116">
        <f t="shared" si="14"/>
        <v>54.7</v>
      </c>
      <c r="Q214" s="456"/>
    </row>
    <row r="215" spans="1:17" s="42" customFormat="1" ht="15.75">
      <c r="A215" s="275" t="s">
        <v>110</v>
      </c>
      <c r="B215" s="51" t="s">
        <v>58</v>
      </c>
      <c r="C215" s="70" t="s">
        <v>72</v>
      </c>
      <c r="D215" s="70" t="s">
        <v>53</v>
      </c>
      <c r="E215" s="70" t="s">
        <v>97</v>
      </c>
      <c r="F215" s="70" t="s">
        <v>81</v>
      </c>
      <c r="G215" s="213">
        <v>301</v>
      </c>
      <c r="H215" s="70"/>
      <c r="I215" s="131"/>
      <c r="J215" s="116">
        <f t="shared" si="14"/>
        <v>54.7</v>
      </c>
      <c r="K215" s="116">
        <f t="shared" si="14"/>
        <v>0</v>
      </c>
      <c r="L215" s="116">
        <f t="shared" si="14"/>
        <v>54.7</v>
      </c>
      <c r="Q215" s="456"/>
    </row>
    <row r="216" spans="1:17" s="135" customFormat="1" ht="26.25">
      <c r="A216" s="154" t="s">
        <v>111</v>
      </c>
      <c r="B216" s="132" t="s">
        <v>58</v>
      </c>
      <c r="C216" s="143" t="s">
        <v>72</v>
      </c>
      <c r="D216" s="143" t="s">
        <v>53</v>
      </c>
      <c r="E216" s="143" t="s">
        <v>97</v>
      </c>
      <c r="F216" s="143" t="s">
        <v>81</v>
      </c>
      <c r="G216" s="214">
        <v>301</v>
      </c>
      <c r="H216" s="143" t="s">
        <v>370</v>
      </c>
      <c r="I216" s="152"/>
      <c r="J216" s="153">
        <f>J217</f>
        <v>54.7</v>
      </c>
      <c r="K216" s="153">
        <f t="shared" si="14"/>
        <v>0</v>
      </c>
      <c r="L216" s="153">
        <f t="shared" si="14"/>
        <v>54.7</v>
      </c>
      <c r="Q216" s="457"/>
    </row>
    <row r="217" spans="1:12" ht="13.5" customHeight="1">
      <c r="A217" s="76" t="s">
        <v>163</v>
      </c>
      <c r="B217" s="52" t="s">
        <v>58</v>
      </c>
      <c r="C217" s="68" t="s">
        <v>72</v>
      </c>
      <c r="D217" s="68" t="s">
        <v>53</v>
      </c>
      <c r="E217" s="68" t="s">
        <v>97</v>
      </c>
      <c r="F217" s="68" t="s">
        <v>81</v>
      </c>
      <c r="G217" s="215">
        <v>301</v>
      </c>
      <c r="H217" s="68" t="s">
        <v>370</v>
      </c>
      <c r="I217" s="129">
        <v>263</v>
      </c>
      <c r="J217" s="117">
        <v>54.7</v>
      </c>
      <c r="K217" s="423"/>
      <c r="L217" s="423">
        <f>J217-K217</f>
        <v>54.7</v>
      </c>
    </row>
    <row r="218" spans="1:12" ht="12.75" customHeight="1">
      <c r="A218" s="316" t="s">
        <v>0</v>
      </c>
      <c r="B218" s="317" t="s">
        <v>58</v>
      </c>
      <c r="C218" s="317" t="s">
        <v>5</v>
      </c>
      <c r="D218" s="318"/>
      <c r="E218" s="318"/>
      <c r="F218" s="318"/>
      <c r="G218" s="318"/>
      <c r="H218" s="318"/>
      <c r="I218" s="319"/>
      <c r="J218" s="315">
        <f aca="true" t="shared" si="15" ref="J218:L223">J219</f>
        <v>208</v>
      </c>
      <c r="K218" s="315">
        <f t="shared" si="15"/>
        <v>0</v>
      </c>
      <c r="L218" s="315">
        <f t="shared" si="15"/>
        <v>208</v>
      </c>
    </row>
    <row r="219" spans="1:12" ht="12.75" customHeight="1">
      <c r="A219" s="257" t="s">
        <v>336</v>
      </c>
      <c r="B219" s="293" t="s">
        <v>58</v>
      </c>
      <c r="C219" s="294" t="s">
        <v>5</v>
      </c>
      <c r="D219" s="294" t="s">
        <v>53</v>
      </c>
      <c r="E219" s="294"/>
      <c r="F219" s="294"/>
      <c r="G219" s="294"/>
      <c r="H219" s="294"/>
      <c r="I219" s="295"/>
      <c r="J219" s="117">
        <f t="shared" si="15"/>
        <v>208</v>
      </c>
      <c r="K219" s="117">
        <f t="shared" si="15"/>
        <v>0</v>
      </c>
      <c r="L219" s="117">
        <f t="shared" si="15"/>
        <v>208</v>
      </c>
    </row>
    <row r="220" spans="1:12" ht="12.75" customHeight="1">
      <c r="A220" s="253" t="s">
        <v>93</v>
      </c>
      <c r="B220" s="296" t="s">
        <v>58</v>
      </c>
      <c r="C220" s="296" t="s">
        <v>5</v>
      </c>
      <c r="D220" s="296" t="s">
        <v>53</v>
      </c>
      <c r="E220" s="296" t="s">
        <v>97</v>
      </c>
      <c r="F220" s="296" t="s">
        <v>80</v>
      </c>
      <c r="G220" s="296"/>
      <c r="H220" s="296"/>
      <c r="I220" s="297"/>
      <c r="J220" s="117">
        <f t="shared" si="15"/>
        <v>208</v>
      </c>
      <c r="K220" s="117">
        <f t="shared" si="15"/>
        <v>0</v>
      </c>
      <c r="L220" s="117">
        <f t="shared" si="15"/>
        <v>208</v>
      </c>
    </row>
    <row r="221" spans="1:12" ht="12.75" customHeight="1">
      <c r="A221" s="252" t="s">
        <v>94</v>
      </c>
      <c r="B221" s="298" t="s">
        <v>58</v>
      </c>
      <c r="C221" s="298" t="s">
        <v>5</v>
      </c>
      <c r="D221" s="298" t="s">
        <v>53</v>
      </c>
      <c r="E221" s="298" t="s">
        <v>97</v>
      </c>
      <c r="F221" s="298" t="s">
        <v>81</v>
      </c>
      <c r="G221" s="298"/>
      <c r="H221" s="298"/>
      <c r="I221" s="297"/>
      <c r="J221" s="117">
        <f t="shared" si="15"/>
        <v>208</v>
      </c>
      <c r="K221" s="117">
        <f t="shared" si="15"/>
        <v>0</v>
      </c>
      <c r="L221" s="117">
        <f t="shared" si="15"/>
        <v>208</v>
      </c>
    </row>
    <row r="222" spans="1:12" ht="12.75" customHeight="1">
      <c r="A222" s="276" t="s">
        <v>334</v>
      </c>
      <c r="B222" s="298" t="s">
        <v>58</v>
      </c>
      <c r="C222" s="296" t="s">
        <v>5</v>
      </c>
      <c r="D222" s="296" t="s">
        <v>53</v>
      </c>
      <c r="E222" s="296" t="s">
        <v>97</v>
      </c>
      <c r="F222" s="296" t="s">
        <v>81</v>
      </c>
      <c r="G222" s="296" t="s">
        <v>333</v>
      </c>
      <c r="H222" s="296"/>
      <c r="I222" s="299"/>
      <c r="J222" s="117">
        <f t="shared" si="15"/>
        <v>208</v>
      </c>
      <c r="K222" s="117">
        <f t="shared" si="15"/>
        <v>0</v>
      </c>
      <c r="L222" s="117">
        <f t="shared" si="15"/>
        <v>208</v>
      </c>
    </row>
    <row r="223" spans="1:12" ht="12.75" customHeight="1">
      <c r="A223" s="262" t="s">
        <v>337</v>
      </c>
      <c r="B223" s="298" t="s">
        <v>58</v>
      </c>
      <c r="C223" s="296" t="s">
        <v>5</v>
      </c>
      <c r="D223" s="296" t="s">
        <v>53</v>
      </c>
      <c r="E223" s="296" t="s">
        <v>97</v>
      </c>
      <c r="F223" s="296" t="s">
        <v>81</v>
      </c>
      <c r="G223" s="296" t="s">
        <v>354</v>
      </c>
      <c r="H223" s="296" t="s">
        <v>6</v>
      </c>
      <c r="I223" s="299"/>
      <c r="J223" s="117">
        <f t="shared" si="15"/>
        <v>208</v>
      </c>
      <c r="K223" s="117">
        <f t="shared" si="15"/>
        <v>0</v>
      </c>
      <c r="L223" s="117">
        <f t="shared" si="15"/>
        <v>208</v>
      </c>
    </row>
    <row r="224" spans="1:12" ht="12.75" customHeight="1">
      <c r="A224" s="263" t="s">
        <v>338</v>
      </c>
      <c r="B224" s="296" t="s">
        <v>58</v>
      </c>
      <c r="C224" s="296" t="s">
        <v>5</v>
      </c>
      <c r="D224" s="296" t="s">
        <v>53</v>
      </c>
      <c r="E224" s="296" t="s">
        <v>97</v>
      </c>
      <c r="F224" s="296" t="s">
        <v>81</v>
      </c>
      <c r="G224" s="296" t="s">
        <v>354</v>
      </c>
      <c r="H224" s="296">
        <v>730</v>
      </c>
      <c r="I224" s="299">
        <v>231</v>
      </c>
      <c r="J224" s="117">
        <v>208</v>
      </c>
      <c r="K224" s="423"/>
      <c r="L224" s="423">
        <f>J224-K224</f>
        <v>208</v>
      </c>
    </row>
    <row r="225" ht="12.75" customHeight="1">
      <c r="Q225" s="39"/>
    </row>
    <row r="226" ht="12.75" customHeight="1">
      <c r="M226" s="431"/>
    </row>
  </sheetData>
  <sheetProtection formatCells="0" formatColumns="0" formatRows="0" insertColumns="0" insertRows="0"/>
  <mergeCells count="2">
    <mergeCell ref="A2:J2"/>
    <mergeCell ref="E4:G4"/>
  </mergeCells>
  <conditionalFormatting sqref="E210:E217 I162:I209 J154:J162 I121:I153 J113:J121 K119:L120 A107:A188 A135:F137 A138:G138 A164:F165 A166:G167 A174:G174 A177:G177 A212:B213 B210:B217 A220:A221 A190:A209 A100:G106 B107:G209 I100:I112 H100:H209 R78:Y80 AL78:AS80 BF78:BM80 BZ78:CG80 CT78:DA80 DN78:DU80 EH78:EO80 FB78:FI80 FV78:GC80 GP78:GW80 HJ78:HQ80 E64 A70:I72 R58:Y58 AL58:AS58 BF58:BM58 BZ58:CG58 CT58:DA58 DN58:DU58 EH58:EO58 FB58:FI58 FV58:GC58 GP58:GW58 HJ58:HQ58 B50:I50 B64:B72 A66:F66 A51:I63 A25:H25 A14:I24 A26:I49 B65:I99 A66:A93 A95:A99">
    <cfRule type="expression" priority="1942" dxfId="1336" stopIfTrue="1">
      <formula>NA()</formula>
    </cfRule>
    <cfRule type="expression" priority="1943" dxfId="1337" stopIfTrue="1">
      <formula>"#REF!&lt;&gt;"""""</formula>
    </cfRule>
    <cfRule type="expression" priority="1944" dxfId="1338" stopIfTrue="1">
      <formula>NA()</formula>
    </cfRule>
  </conditionalFormatting>
  <conditionalFormatting sqref="A178 A175 A131 A193 A205:A209 F176:F217 A203 C175:L175 A188 A134:A139 A153:A166 A212:A213 A220:A222 A195:A197 A199 A88:A90 F65:F85 A46 A58:A60 I5:I13 J6:J13 F14:F24 A38 H6:H13 C12:G13 B5:G12 A8:F9 A10:G10 A5:A13 B12:B15 A15:A18 F26:F63 A42 K6:L12 C64:L64 C86:L86 F87:F174 A64:A86 A93 A95:A108">
    <cfRule type="expression" priority="1940" dxfId="1336" stopIfTrue="1">
      <formula>NA()</formula>
    </cfRule>
    <cfRule type="expression" priority="1941" dxfId="1337" stopIfTrue="1">
      <formula>NA()</formula>
    </cfRule>
  </conditionalFormatting>
  <conditionalFormatting sqref="A92 A96 A48 A7:A13 A16:A19 A22:A23 A25 A36 A139 A143:A145 A149:A151 A168 A178 A180:A181 A212:A216 A50:A55 A159 A162 A83 A193 A38:A40 A205:A209 A200:A201 A80 H8:I13 G8:G10 G12:G13 A164:A166 A58:A60 A88:A90 A195 A135:A137 A42:A43 A77 A109:A133 A99:A106 A66:A74">
    <cfRule type="expression" priority="1937" dxfId="1336" stopIfTrue="1">
      <formula>$G7=""</formula>
    </cfRule>
    <cfRule type="expression" priority="1938" dxfId="1337" stopIfTrue="1">
      <formula>#REF!&lt;&gt;""</formula>
    </cfRule>
    <cfRule type="expression" priority="1939" dxfId="1338" stopIfTrue="1">
      <formula>AND($H7="",$G7&lt;&gt;"")</formula>
    </cfRule>
  </conditionalFormatting>
  <conditionalFormatting sqref="A8">
    <cfRule type="expression" priority="1465" dxfId="1336" stopIfTrue="1">
      <formula>$G8=""</formula>
    </cfRule>
    <cfRule type="expression" priority="1466" dxfId="1337" stopIfTrue="1">
      <formula>#REF!&lt;&gt;""</formula>
    </cfRule>
    <cfRule type="expression" priority="1467" dxfId="1338" stopIfTrue="1">
      <formula>AND($H8="",$G8&lt;&gt;"")</formula>
    </cfRule>
  </conditionalFormatting>
  <conditionalFormatting sqref="A8">
    <cfRule type="expression" priority="1458" dxfId="1336" stopIfTrue="1">
      <formula>$G8=""</formula>
    </cfRule>
    <cfRule type="expression" priority="1459" dxfId="1337" stopIfTrue="1">
      <formula>#REF!&lt;&gt;""</formula>
    </cfRule>
    <cfRule type="expression" priority="1460" dxfId="1338" stopIfTrue="1">
      <formula>AND($H8="",$G8&lt;&gt;"")</formula>
    </cfRule>
  </conditionalFormatting>
  <conditionalFormatting sqref="A9">
    <cfRule type="expression" priority="1453" dxfId="1336" stopIfTrue="1">
      <formula>$G9=""</formula>
    </cfRule>
    <cfRule type="expression" priority="1454" dxfId="1337" stopIfTrue="1">
      <formula>#REF!&lt;&gt;""</formula>
    </cfRule>
    <cfRule type="expression" priority="1455" dxfId="1338" stopIfTrue="1">
      <formula>AND($H9="",$G9&lt;&gt;"")</formula>
    </cfRule>
  </conditionalFormatting>
  <conditionalFormatting sqref="A9">
    <cfRule type="expression" priority="1446" dxfId="1336" stopIfTrue="1">
      <formula>$G9=""</formula>
    </cfRule>
    <cfRule type="expression" priority="1447" dxfId="1337" stopIfTrue="1">
      <formula>#REF!&lt;&gt;""</formula>
    </cfRule>
    <cfRule type="expression" priority="1448" dxfId="1338" stopIfTrue="1">
      <formula>AND($H9="",$G9&lt;&gt;"")</formula>
    </cfRule>
  </conditionalFormatting>
  <conditionalFormatting sqref="A10">
    <cfRule type="expression" priority="1441" dxfId="1336" stopIfTrue="1">
      <formula>$G10=""</formula>
    </cfRule>
    <cfRule type="expression" priority="1442" dxfId="1337" stopIfTrue="1">
      <formula>#REF!&lt;&gt;""</formula>
    </cfRule>
    <cfRule type="expression" priority="1443" dxfId="1338" stopIfTrue="1">
      <formula>AND($H10="",$G10&lt;&gt;"")</formula>
    </cfRule>
  </conditionalFormatting>
  <conditionalFormatting sqref="A10">
    <cfRule type="expression" priority="1434" dxfId="1336" stopIfTrue="1">
      <formula>$G10=""</formula>
    </cfRule>
    <cfRule type="expression" priority="1435" dxfId="1337" stopIfTrue="1">
      <formula>#REF!&lt;&gt;""</formula>
    </cfRule>
    <cfRule type="expression" priority="1436" dxfId="1338" stopIfTrue="1">
      <formula>AND($H10="",$G10&lt;&gt;"")</formula>
    </cfRule>
  </conditionalFormatting>
  <conditionalFormatting sqref="A10 G10">
    <cfRule type="expression" priority="1429" dxfId="1336" stopIfTrue="1">
      <formula>$G10=""</formula>
    </cfRule>
    <cfRule type="expression" priority="1430" dxfId="1337" stopIfTrue="1">
      <formula>#REF!&lt;&gt;""</formula>
    </cfRule>
    <cfRule type="expression" priority="1431" dxfId="1338" stopIfTrue="1">
      <formula>AND($H10="",$G10&lt;&gt;"")</formula>
    </cfRule>
  </conditionalFormatting>
  <conditionalFormatting sqref="A10">
    <cfRule type="expression" priority="1422" dxfId="1336" stopIfTrue="1">
      <formula>$G10=""</formula>
    </cfRule>
    <cfRule type="expression" priority="1423" dxfId="1337" stopIfTrue="1">
      <formula>#REF!&lt;&gt;""</formula>
    </cfRule>
    <cfRule type="expression" priority="1424" dxfId="1338" stopIfTrue="1">
      <formula>AND($H10="",$G10&lt;&gt;"")</formula>
    </cfRule>
  </conditionalFormatting>
  <conditionalFormatting sqref="A10">
    <cfRule type="expression" priority="1417" dxfId="1336" stopIfTrue="1">
      <formula>$G10=""</formula>
    </cfRule>
    <cfRule type="expression" priority="1418" dxfId="1337" stopIfTrue="1">
      <formula>#REF!&lt;&gt;""</formula>
    </cfRule>
    <cfRule type="expression" priority="1419" dxfId="1338" stopIfTrue="1">
      <formula>AND($H10="",$G10&lt;&gt;"")</formula>
    </cfRule>
  </conditionalFormatting>
  <conditionalFormatting sqref="A10">
    <cfRule type="expression" priority="1412" dxfId="1336" stopIfTrue="1">
      <formula>$G10=""</formula>
    </cfRule>
    <cfRule type="expression" priority="1413" dxfId="1337" stopIfTrue="1">
      <formula>#REF!&lt;&gt;""</formula>
    </cfRule>
    <cfRule type="expression" priority="1414" dxfId="1338" stopIfTrue="1">
      <formula>AND($H10="",$G10&lt;&gt;"")</formula>
    </cfRule>
  </conditionalFormatting>
  <conditionalFormatting sqref="A11">
    <cfRule type="expression" priority="1407" dxfId="1336" stopIfTrue="1">
      <formula>$G11=""</formula>
    </cfRule>
    <cfRule type="expression" priority="1408" dxfId="1337" stopIfTrue="1">
      <formula>#REF!&lt;&gt;""</formula>
    </cfRule>
    <cfRule type="expression" priority="1409" dxfId="1338" stopIfTrue="1">
      <formula>AND($H11="",$G11&lt;&gt;"")</formula>
    </cfRule>
  </conditionalFormatting>
  <conditionalFormatting sqref="A11">
    <cfRule type="expression" priority="1404" dxfId="1336" stopIfTrue="1">
      <formula>$G11=""</formula>
    </cfRule>
    <cfRule type="expression" priority="1405" dxfId="1337" stopIfTrue="1">
      <formula>#REF!&lt;&gt;""</formula>
    </cfRule>
    <cfRule type="expression" priority="1406" dxfId="1338" stopIfTrue="1">
      <formula>AND($H11="",$G11&lt;&gt;"")</formula>
    </cfRule>
  </conditionalFormatting>
  <conditionalFormatting sqref="A11">
    <cfRule type="expression" priority="1399" dxfId="1336" stopIfTrue="1">
      <formula>$G11=""</formula>
    </cfRule>
    <cfRule type="expression" priority="1400" dxfId="1337" stopIfTrue="1">
      <formula>#REF!&lt;&gt;""</formula>
    </cfRule>
    <cfRule type="expression" priority="1401" dxfId="1338" stopIfTrue="1">
      <formula>AND($H11="",$G11&lt;&gt;"")</formula>
    </cfRule>
  </conditionalFormatting>
  <conditionalFormatting sqref="A11">
    <cfRule type="expression" priority="1394" dxfId="1336" stopIfTrue="1">
      <formula>$G11=""</formula>
    </cfRule>
    <cfRule type="expression" priority="1395" dxfId="1337" stopIfTrue="1">
      <formula>#REF!&lt;&gt;""</formula>
    </cfRule>
    <cfRule type="expression" priority="1396" dxfId="1338" stopIfTrue="1">
      <formula>AND($H11="",$G11&lt;&gt;"")</formula>
    </cfRule>
  </conditionalFormatting>
  <conditionalFormatting sqref="A15">
    <cfRule type="expression" priority="1376" dxfId="1336" stopIfTrue="1">
      <formula>$G15=""</formula>
    </cfRule>
    <cfRule type="expression" priority="1377" dxfId="1337" stopIfTrue="1">
      <formula>#REF!&lt;&gt;""</formula>
    </cfRule>
    <cfRule type="expression" priority="1378" dxfId="1338" stopIfTrue="1">
      <formula>AND($H15="",$G15&lt;&gt;"")</formula>
    </cfRule>
  </conditionalFormatting>
  <conditionalFormatting sqref="A16:A17">
    <cfRule type="expression" priority="1370" dxfId="1336" stopIfTrue="1">
      <formula>$G16=""</formula>
    </cfRule>
    <cfRule type="expression" priority="1371" dxfId="1337" stopIfTrue="1">
      <formula>#REF!&lt;&gt;""</formula>
    </cfRule>
    <cfRule type="expression" priority="1372" dxfId="1338" stopIfTrue="1">
      <formula>AND($H16="",$G16&lt;&gt;"")</formula>
    </cfRule>
  </conditionalFormatting>
  <conditionalFormatting sqref="A16:A17">
    <cfRule type="expression" priority="1363" dxfId="1336" stopIfTrue="1">
      <formula>$G16=""</formula>
    </cfRule>
    <cfRule type="expression" priority="1364" dxfId="1337" stopIfTrue="1">
      <formula>#REF!&lt;&gt;""</formula>
    </cfRule>
    <cfRule type="expression" priority="1365" dxfId="1338" stopIfTrue="1">
      <formula>AND($H16="",$G16&lt;&gt;"")</formula>
    </cfRule>
  </conditionalFormatting>
  <conditionalFormatting sqref="A17">
    <cfRule type="expression" priority="1357" dxfId="1336" stopIfTrue="1">
      <formula>$G17=""</formula>
    </cfRule>
    <cfRule type="expression" priority="1358" dxfId="1337" stopIfTrue="1">
      <formula>#REF!&lt;&gt;""</formula>
    </cfRule>
    <cfRule type="expression" priority="1359" dxfId="1338" stopIfTrue="1">
      <formula>AND($H17="",$G17&lt;&gt;"")</formula>
    </cfRule>
  </conditionalFormatting>
  <conditionalFormatting sqref="A17">
    <cfRule type="expression" priority="1350" dxfId="1336" stopIfTrue="1">
      <formula>$G17=""</formula>
    </cfRule>
    <cfRule type="expression" priority="1351" dxfId="1337" stopIfTrue="1">
      <formula>#REF!&lt;&gt;""</formula>
    </cfRule>
    <cfRule type="expression" priority="1352" dxfId="1338" stopIfTrue="1">
      <formula>AND($H17="",$G17&lt;&gt;"")</formula>
    </cfRule>
  </conditionalFormatting>
  <conditionalFormatting sqref="A17">
    <cfRule type="expression" priority="1345" dxfId="1336" stopIfTrue="1">
      <formula>$G17=""</formula>
    </cfRule>
    <cfRule type="expression" priority="1346" dxfId="1337" stopIfTrue="1">
      <formula>#REF!&lt;&gt;""</formula>
    </cfRule>
    <cfRule type="expression" priority="1347" dxfId="1338" stopIfTrue="1">
      <formula>AND($H17="",$G17&lt;&gt;"")</formula>
    </cfRule>
  </conditionalFormatting>
  <conditionalFormatting sqref="A17">
    <cfRule type="expression" priority="1340" dxfId="1336" stopIfTrue="1">
      <formula>$G17=""</formula>
    </cfRule>
    <cfRule type="expression" priority="1341" dxfId="1337" stopIfTrue="1">
      <formula>#REF!&lt;&gt;""</formula>
    </cfRule>
    <cfRule type="expression" priority="1342" dxfId="1338" stopIfTrue="1">
      <formula>AND($H17="",$G17&lt;&gt;"")</formula>
    </cfRule>
  </conditionalFormatting>
  <conditionalFormatting sqref="A18">
    <cfRule type="expression" priority="1334" dxfId="1336" stopIfTrue="1">
      <formula>$G18=""</formula>
    </cfRule>
    <cfRule type="expression" priority="1335" dxfId="1337" stopIfTrue="1">
      <formula>#REF!&lt;&gt;""</formula>
    </cfRule>
    <cfRule type="expression" priority="1336" dxfId="1338" stopIfTrue="1">
      <formula>AND($H18="",$G18&lt;&gt;"")</formula>
    </cfRule>
  </conditionalFormatting>
  <conditionalFormatting sqref="A18">
    <cfRule type="expression" priority="1328" dxfId="1336" stopIfTrue="1">
      <formula>$G18=""</formula>
    </cfRule>
    <cfRule type="expression" priority="1329" dxfId="1337" stopIfTrue="1">
      <formula>#REF!&lt;&gt;""</formula>
    </cfRule>
    <cfRule type="expression" priority="1330" dxfId="1338" stopIfTrue="1">
      <formula>AND($H18="",$G18&lt;&gt;"")</formula>
    </cfRule>
  </conditionalFormatting>
  <conditionalFormatting sqref="A18">
    <cfRule type="expression" priority="1321" dxfId="1336" stopIfTrue="1">
      <formula>$G18=""</formula>
    </cfRule>
    <cfRule type="expression" priority="1322" dxfId="1337" stopIfTrue="1">
      <formula>#REF!&lt;&gt;""</formula>
    </cfRule>
    <cfRule type="expression" priority="1323" dxfId="1338" stopIfTrue="1">
      <formula>AND($H18="",$G18&lt;&gt;"")</formula>
    </cfRule>
  </conditionalFormatting>
  <conditionalFormatting sqref="A22">
    <cfRule type="expression" priority="1315" dxfId="1336" stopIfTrue="1">
      <formula>$G22=""</formula>
    </cfRule>
    <cfRule type="expression" priority="1316" dxfId="1337" stopIfTrue="1">
      <formula>#REF!&lt;&gt;""</formula>
    </cfRule>
    <cfRule type="expression" priority="1317" dxfId="1338" stopIfTrue="1">
      <formula>AND($H22="",$G22&lt;&gt;"")</formula>
    </cfRule>
  </conditionalFormatting>
  <conditionalFormatting sqref="A22">
    <cfRule type="expression" priority="1309" dxfId="1336" stopIfTrue="1">
      <formula>$G22=""</formula>
    </cfRule>
    <cfRule type="expression" priority="1310" dxfId="1337" stopIfTrue="1">
      <formula>#REF!&lt;&gt;""</formula>
    </cfRule>
    <cfRule type="expression" priority="1311" dxfId="1338" stopIfTrue="1">
      <formula>AND($H22="",$G22&lt;&gt;"")</formula>
    </cfRule>
  </conditionalFormatting>
  <conditionalFormatting sqref="A42">
    <cfRule type="expression" priority="1282" dxfId="1336" stopIfTrue="1">
      <formula>$G42=""</formula>
    </cfRule>
    <cfRule type="expression" priority="1283" dxfId="1337" stopIfTrue="1">
      <formula>#REF!&lt;&gt;""</formula>
    </cfRule>
    <cfRule type="expression" priority="1284" dxfId="1338" stopIfTrue="1">
      <formula>AND($H42="",$G42&lt;&gt;"")</formula>
    </cfRule>
  </conditionalFormatting>
  <conditionalFormatting sqref="A42">
    <cfRule type="expression" priority="1279" dxfId="1336" stopIfTrue="1">
      <formula>$G42=""</formula>
    </cfRule>
    <cfRule type="expression" priority="1280" dxfId="1337" stopIfTrue="1">
      <formula>#REF!&lt;&gt;""</formula>
    </cfRule>
    <cfRule type="expression" priority="1281" dxfId="1338" stopIfTrue="1">
      <formula>AND($H42="",$G42&lt;&gt;"")</formula>
    </cfRule>
  </conditionalFormatting>
  <conditionalFormatting sqref="A42">
    <cfRule type="expression" priority="1271" dxfId="1336" stopIfTrue="1">
      <formula>$G42=""</formula>
    </cfRule>
    <cfRule type="expression" priority="1272" dxfId="1337" stopIfTrue="1">
      <formula>#REF!&lt;&gt;""</formula>
    </cfRule>
    <cfRule type="expression" priority="1273" dxfId="1338" stopIfTrue="1">
      <formula>AND($H42="",$G42&lt;&gt;"")</formula>
    </cfRule>
  </conditionalFormatting>
  <conditionalFormatting sqref="A42">
    <cfRule type="expression" priority="1264" dxfId="1336" stopIfTrue="1">
      <formula>$G42=""</formula>
    </cfRule>
    <cfRule type="expression" priority="1265" dxfId="1337" stopIfTrue="1">
      <formula>#REF!&lt;&gt;""</formula>
    </cfRule>
    <cfRule type="expression" priority="1266" dxfId="1338" stopIfTrue="1">
      <formula>AND($H42="",$G42&lt;&gt;"")</formula>
    </cfRule>
  </conditionalFormatting>
  <conditionalFormatting sqref="A43">
    <cfRule type="expression" priority="1258" dxfId="1336" stopIfTrue="1">
      <formula>$G43=""</formula>
    </cfRule>
    <cfRule type="expression" priority="1259" dxfId="1337" stopIfTrue="1">
      <formula>#REF!&lt;&gt;""</formula>
    </cfRule>
    <cfRule type="expression" priority="1260" dxfId="1338" stopIfTrue="1">
      <formula>AND($H43="",$G43&lt;&gt;"")</formula>
    </cfRule>
  </conditionalFormatting>
  <conditionalFormatting sqref="A46">
    <cfRule type="expression" priority="1250" dxfId="1336" stopIfTrue="1">
      <formula>$G46=""</formula>
    </cfRule>
    <cfRule type="expression" priority="1251" dxfId="1337" stopIfTrue="1">
      <formula>#REF!&lt;&gt;""</formula>
    </cfRule>
    <cfRule type="expression" priority="1252" dxfId="1338" stopIfTrue="1">
      <formula>AND($H46="",$G46&lt;&gt;"")</formula>
    </cfRule>
  </conditionalFormatting>
  <conditionalFormatting sqref="A46">
    <cfRule type="expression" priority="1247" dxfId="1336" stopIfTrue="1">
      <formula>$G46=""</formula>
    </cfRule>
    <cfRule type="expression" priority="1248" dxfId="1337" stopIfTrue="1">
      <formula>#REF!&lt;&gt;""</formula>
    </cfRule>
    <cfRule type="expression" priority="1249" dxfId="1338" stopIfTrue="1">
      <formula>AND($H46="",$G46&lt;&gt;"")</formula>
    </cfRule>
  </conditionalFormatting>
  <conditionalFormatting sqref="A47">
    <cfRule type="expression" priority="1239" dxfId="1336" stopIfTrue="1">
      <formula>$G47=""</formula>
    </cfRule>
    <cfRule type="expression" priority="1240" dxfId="1337" stopIfTrue="1">
      <formula>#REF!&lt;&gt;""</formula>
    </cfRule>
    <cfRule type="expression" priority="1241" dxfId="1338" stopIfTrue="1">
      <formula>AND($H47="",$G47&lt;&gt;"")</formula>
    </cfRule>
  </conditionalFormatting>
  <conditionalFormatting sqref="A48">
    <cfRule type="expression" priority="1231" dxfId="1336" stopIfTrue="1">
      <formula>$G48=""</formula>
    </cfRule>
    <cfRule type="expression" priority="1232" dxfId="1337" stopIfTrue="1">
      <formula>#REF!&lt;&gt;""</formula>
    </cfRule>
    <cfRule type="expression" priority="1233" dxfId="1338" stopIfTrue="1">
      <formula>AND($H48="",$G48&lt;&gt;"")</formula>
    </cfRule>
  </conditionalFormatting>
  <conditionalFormatting sqref="A48">
    <cfRule type="expression" priority="1228" dxfId="1336" stopIfTrue="1">
      <formula>$G48=""</formula>
    </cfRule>
    <cfRule type="expression" priority="1229" dxfId="1337" stopIfTrue="1">
      <formula>#REF!&lt;&gt;""</formula>
    </cfRule>
    <cfRule type="expression" priority="1230" dxfId="1338" stopIfTrue="1">
      <formula>AND($H48="",$G48&lt;&gt;"")</formula>
    </cfRule>
  </conditionalFormatting>
  <conditionalFormatting sqref="A48">
    <cfRule type="expression" priority="1225" dxfId="1336" stopIfTrue="1">
      <formula>$G48=""</formula>
    </cfRule>
    <cfRule type="expression" priority="1226" dxfId="1337" stopIfTrue="1">
      <formula>#REF!&lt;&gt;""</formula>
    </cfRule>
    <cfRule type="expression" priority="1227" dxfId="1338" stopIfTrue="1">
      <formula>AND($H48="",$G48&lt;&gt;"")</formula>
    </cfRule>
  </conditionalFormatting>
  <conditionalFormatting sqref="A48">
    <cfRule type="expression" priority="1222" dxfId="1336" stopIfTrue="1">
      <formula>$G48=""</formula>
    </cfRule>
    <cfRule type="expression" priority="1223" dxfId="1337" stopIfTrue="1">
      <formula>#REF!&lt;&gt;""</formula>
    </cfRule>
    <cfRule type="expression" priority="1224" dxfId="1338" stopIfTrue="1">
      <formula>AND($H48="",$G48&lt;&gt;"")</formula>
    </cfRule>
  </conditionalFormatting>
  <conditionalFormatting sqref="A50">
    <cfRule type="expression" priority="1216" dxfId="1336" stopIfTrue="1">
      <formula>$G50=""</formula>
    </cfRule>
    <cfRule type="expression" priority="1217" dxfId="1337" stopIfTrue="1">
      <formula>#REF!&lt;&gt;""</formula>
    </cfRule>
    <cfRule type="expression" priority="1218" dxfId="1338" stopIfTrue="1">
      <formula>AND($H50="",$G50&lt;&gt;"")</formula>
    </cfRule>
  </conditionalFormatting>
  <conditionalFormatting sqref="A51:A52">
    <cfRule type="expression" priority="1210" dxfId="1336" stopIfTrue="1">
      <formula>$G51=""</formula>
    </cfRule>
    <cfRule type="expression" priority="1211" dxfId="1337" stopIfTrue="1">
      <formula>#REF!&lt;&gt;""</formula>
    </cfRule>
    <cfRule type="expression" priority="1212" dxfId="1338" stopIfTrue="1">
      <formula>AND($H51="",$G51&lt;&gt;"")</formula>
    </cfRule>
  </conditionalFormatting>
  <conditionalFormatting sqref="A53">
    <cfRule type="expression" priority="1204" dxfId="1336" stopIfTrue="1">
      <formula>$G53=""</formula>
    </cfRule>
    <cfRule type="expression" priority="1205" dxfId="1337" stopIfTrue="1">
      <formula>#REF!&lt;&gt;""</formula>
    </cfRule>
    <cfRule type="expression" priority="1206" dxfId="1338" stopIfTrue="1">
      <formula>AND($H53="",$G53&lt;&gt;"")</formula>
    </cfRule>
  </conditionalFormatting>
  <conditionalFormatting sqref="A54">
    <cfRule type="expression" priority="1198" dxfId="1336" stopIfTrue="1">
      <formula>$G54=""</formula>
    </cfRule>
    <cfRule type="expression" priority="1199" dxfId="1337" stopIfTrue="1">
      <formula>#REF!&lt;&gt;""</formula>
    </cfRule>
    <cfRule type="expression" priority="1200" dxfId="1338" stopIfTrue="1">
      <formula>AND($H54="",$G54&lt;&gt;"")</formula>
    </cfRule>
  </conditionalFormatting>
  <conditionalFormatting sqref="A54">
    <cfRule type="expression" priority="1195" dxfId="1336" stopIfTrue="1">
      <formula>$G54=""</formula>
    </cfRule>
    <cfRule type="expression" priority="1196" dxfId="1337" stopIfTrue="1">
      <formula>#REF!&lt;&gt;""</formula>
    </cfRule>
    <cfRule type="expression" priority="1197" dxfId="1338" stopIfTrue="1">
      <formula>AND($H54="",$G54&lt;&gt;"")</formula>
    </cfRule>
  </conditionalFormatting>
  <conditionalFormatting sqref="A58">
    <cfRule type="expression" priority="1186" dxfId="1336" stopIfTrue="1">
      <formula>$G58=""</formula>
    </cfRule>
    <cfRule type="expression" priority="1187" dxfId="1337" stopIfTrue="1">
      <formula>#REF!&lt;&gt;""</formula>
    </cfRule>
    <cfRule type="expression" priority="1188" dxfId="1338" stopIfTrue="1">
      <formula>AND($H58="",$G58&lt;&gt;"")</formula>
    </cfRule>
  </conditionalFormatting>
  <conditionalFormatting sqref="A58">
    <cfRule type="expression" priority="1180" dxfId="1336" stopIfTrue="1">
      <formula>$G58=""</formula>
    </cfRule>
    <cfRule type="expression" priority="1181" dxfId="1337" stopIfTrue="1">
      <formula>#REF!&lt;&gt;""</formula>
    </cfRule>
    <cfRule type="expression" priority="1182" dxfId="1338" stopIfTrue="1">
      <formula>AND($H58="",$G58&lt;&gt;"")</formula>
    </cfRule>
  </conditionalFormatting>
  <conditionalFormatting sqref="A58">
    <cfRule type="expression" priority="1173" dxfId="1336" stopIfTrue="1">
      <formula>$G58=""</formula>
    </cfRule>
    <cfRule type="expression" priority="1174" dxfId="1337" stopIfTrue="1">
      <formula>#REF!&lt;&gt;""</formula>
    </cfRule>
    <cfRule type="expression" priority="1175" dxfId="1338" stopIfTrue="1">
      <formula>AND($H58="",$G58&lt;&gt;"")</formula>
    </cfRule>
  </conditionalFormatting>
  <conditionalFormatting sqref="A58">
    <cfRule type="expression" priority="1166" dxfId="1336" stopIfTrue="1">
      <formula>$G58=""</formula>
    </cfRule>
    <cfRule type="expression" priority="1167" dxfId="1337" stopIfTrue="1">
      <formula>#REF!&lt;&gt;""</formula>
    </cfRule>
    <cfRule type="expression" priority="1168" dxfId="1338" stopIfTrue="1">
      <formula>AND($H58="",$G58&lt;&gt;"")</formula>
    </cfRule>
  </conditionalFormatting>
  <conditionalFormatting sqref="A59:A60">
    <cfRule type="expression" priority="1160" dxfId="1336" stopIfTrue="1">
      <formula>$G59=""</formula>
    </cfRule>
    <cfRule type="expression" priority="1161" dxfId="1337" stopIfTrue="1">
      <formula>#REF!&lt;&gt;""</formula>
    </cfRule>
    <cfRule type="expression" priority="1162" dxfId="1338" stopIfTrue="1">
      <formula>AND($H59="",$G59&lt;&gt;"")</formula>
    </cfRule>
  </conditionalFormatting>
  <conditionalFormatting sqref="A59:A60">
    <cfRule type="expression" priority="1154" dxfId="1336" stopIfTrue="1">
      <formula>$G59=""</formula>
    </cfRule>
    <cfRule type="expression" priority="1155" dxfId="1337" stopIfTrue="1">
      <formula>#REF!&lt;&gt;""</formula>
    </cfRule>
    <cfRule type="expression" priority="1156" dxfId="1338" stopIfTrue="1">
      <formula>AND($H59="",$G59&lt;&gt;"")</formula>
    </cfRule>
  </conditionalFormatting>
  <conditionalFormatting sqref="A59:A60">
    <cfRule type="expression" priority="1147" dxfId="1336" stopIfTrue="1">
      <formula>$G59=""</formula>
    </cfRule>
    <cfRule type="expression" priority="1148" dxfId="1337" stopIfTrue="1">
      <formula>#REF!&lt;&gt;""</formula>
    </cfRule>
    <cfRule type="expression" priority="1149" dxfId="1338" stopIfTrue="1">
      <formula>AND($H59="",$G59&lt;&gt;"")</formula>
    </cfRule>
  </conditionalFormatting>
  <conditionalFormatting sqref="A66">
    <cfRule type="expression" priority="1123" dxfId="1336" stopIfTrue="1">
      <formula>$G66=""</formula>
    </cfRule>
    <cfRule type="expression" priority="1124" dxfId="1337" stopIfTrue="1">
      <formula>#REF!&lt;&gt;""</formula>
    </cfRule>
    <cfRule type="expression" priority="1125" dxfId="1338" stopIfTrue="1">
      <formula>AND($H66="",$G66&lt;&gt;"")</formula>
    </cfRule>
  </conditionalFormatting>
  <conditionalFormatting sqref="A66">
    <cfRule type="expression" priority="1115" dxfId="1336" stopIfTrue="1">
      <formula>$G66=""</formula>
    </cfRule>
    <cfRule type="expression" priority="1116" dxfId="1337" stopIfTrue="1">
      <formula>#REF!&lt;&gt;""</formula>
    </cfRule>
    <cfRule type="expression" priority="1117" dxfId="1338" stopIfTrue="1">
      <formula>AND($H66="",$G66&lt;&gt;"")</formula>
    </cfRule>
  </conditionalFormatting>
  <conditionalFormatting sqref="A66">
    <cfRule type="expression" priority="1108" dxfId="1336" stopIfTrue="1">
      <formula>$G66=""</formula>
    </cfRule>
    <cfRule type="expression" priority="1109" dxfId="1337" stopIfTrue="1">
      <formula>#REF!&lt;&gt;""</formula>
    </cfRule>
    <cfRule type="expression" priority="1110" dxfId="1338" stopIfTrue="1">
      <formula>AND($H66="",$G66&lt;&gt;"")</formula>
    </cfRule>
  </conditionalFormatting>
  <conditionalFormatting sqref="A66">
    <cfRule type="expression" priority="1101" dxfId="1336" stopIfTrue="1">
      <formula>$G66=""</formula>
    </cfRule>
    <cfRule type="expression" priority="1102" dxfId="1337" stopIfTrue="1">
      <formula>#REF!&lt;&gt;""</formula>
    </cfRule>
    <cfRule type="expression" priority="1103" dxfId="1338" stopIfTrue="1">
      <formula>AND($H66="",$G66&lt;&gt;"")</formula>
    </cfRule>
  </conditionalFormatting>
  <conditionalFormatting sqref="A67:A68">
    <cfRule type="expression" priority="1095" dxfId="1336" stopIfTrue="1">
      <formula>$G67=""</formula>
    </cfRule>
    <cfRule type="expression" priority="1096" dxfId="1337" stopIfTrue="1">
      <formula>#REF!&lt;&gt;""</formula>
    </cfRule>
    <cfRule type="expression" priority="1097" dxfId="1338" stopIfTrue="1">
      <formula>AND($H67="",$G67&lt;&gt;"")</formula>
    </cfRule>
  </conditionalFormatting>
  <conditionalFormatting sqref="A67:A68">
    <cfRule type="expression" priority="1089" dxfId="1336" stopIfTrue="1">
      <formula>$G67=""</formula>
    </cfRule>
    <cfRule type="expression" priority="1090" dxfId="1337" stopIfTrue="1">
      <formula>#REF!&lt;&gt;""</formula>
    </cfRule>
    <cfRule type="expression" priority="1091" dxfId="1338" stopIfTrue="1">
      <formula>AND($H67="",$G67&lt;&gt;"")</formula>
    </cfRule>
  </conditionalFormatting>
  <conditionalFormatting sqref="A67:A68">
    <cfRule type="expression" priority="1082" dxfId="1336" stopIfTrue="1">
      <formula>$G67=""</formula>
    </cfRule>
    <cfRule type="expression" priority="1083" dxfId="1337" stopIfTrue="1">
      <formula>#REF!&lt;&gt;""</formula>
    </cfRule>
    <cfRule type="expression" priority="1084" dxfId="1338" stopIfTrue="1">
      <formula>AND($H67="",$G67&lt;&gt;"")</formula>
    </cfRule>
  </conditionalFormatting>
  <conditionalFormatting sqref="A69">
    <cfRule type="expression" priority="1074" dxfId="1336" stopIfTrue="1">
      <formula>$G69=""</formula>
    </cfRule>
    <cfRule type="expression" priority="1075" dxfId="1337" stopIfTrue="1">
      <formula>#REF!&lt;&gt;""</formula>
    </cfRule>
    <cfRule type="expression" priority="1076" dxfId="1338" stopIfTrue="1">
      <formula>AND($H69="",$G69&lt;&gt;"")</formula>
    </cfRule>
  </conditionalFormatting>
  <conditionalFormatting sqref="A69">
    <cfRule type="expression" priority="1071" dxfId="1336" stopIfTrue="1">
      <formula>$G69=""</formula>
    </cfRule>
    <cfRule type="expression" priority="1072" dxfId="1337" stopIfTrue="1">
      <formula>#REF!&lt;&gt;""</formula>
    </cfRule>
    <cfRule type="expression" priority="1073" dxfId="1338" stopIfTrue="1">
      <formula>AND($H69="",$G69&lt;&gt;"")</formula>
    </cfRule>
  </conditionalFormatting>
  <conditionalFormatting sqref="A69">
    <cfRule type="expression" priority="1068" dxfId="1336" stopIfTrue="1">
      <formula>$G69=""</formula>
    </cfRule>
    <cfRule type="expression" priority="1069" dxfId="1337" stopIfTrue="1">
      <formula>#REF!&lt;&gt;""</formula>
    </cfRule>
    <cfRule type="expression" priority="1070" dxfId="1338" stopIfTrue="1">
      <formula>AND($H69="",$G69&lt;&gt;"")</formula>
    </cfRule>
  </conditionalFormatting>
  <conditionalFormatting sqref="A69">
    <cfRule type="expression" priority="1065" dxfId="1336" stopIfTrue="1">
      <formula>$G69=""</formula>
    </cfRule>
    <cfRule type="expression" priority="1066" dxfId="1337" stopIfTrue="1">
      <formula>#REF!&lt;&gt;""</formula>
    </cfRule>
    <cfRule type="expression" priority="1067" dxfId="1338" stopIfTrue="1">
      <formula>AND($H69="",$G69&lt;&gt;"")</formula>
    </cfRule>
  </conditionalFormatting>
  <conditionalFormatting sqref="A69">
    <cfRule type="expression" priority="1062" dxfId="1336" stopIfTrue="1">
      <formula>$G69=""</formula>
    </cfRule>
    <cfRule type="expression" priority="1063" dxfId="1337" stopIfTrue="1">
      <formula>#REF!&lt;&gt;""</formula>
    </cfRule>
    <cfRule type="expression" priority="1064" dxfId="1338" stopIfTrue="1">
      <formula>AND($H69="",$G69&lt;&gt;"")</formula>
    </cfRule>
  </conditionalFormatting>
  <conditionalFormatting sqref="A69">
    <cfRule type="expression" priority="1059" dxfId="1336" stopIfTrue="1">
      <formula>$G69=""</formula>
    </cfRule>
    <cfRule type="expression" priority="1060" dxfId="1337" stopIfTrue="1">
      <formula>#REF!&lt;&gt;""</formula>
    </cfRule>
    <cfRule type="expression" priority="1061" dxfId="1338" stopIfTrue="1">
      <formula>AND($H69="",$G69&lt;&gt;"")</formula>
    </cfRule>
  </conditionalFormatting>
  <conditionalFormatting sqref="A69">
    <cfRule type="expression" priority="1056" dxfId="1336" stopIfTrue="1">
      <formula>$G69=""</formula>
    </cfRule>
    <cfRule type="expression" priority="1057" dxfId="1337" stopIfTrue="1">
      <formula>#REF!&lt;&gt;""</formula>
    </cfRule>
    <cfRule type="expression" priority="1058" dxfId="1338" stopIfTrue="1">
      <formula>AND($H69="",$G69&lt;&gt;"")</formula>
    </cfRule>
  </conditionalFormatting>
  <conditionalFormatting sqref="A69">
    <cfRule type="expression" priority="1048" dxfId="1336" stopIfTrue="1">
      <formula>$G69=""</formula>
    </cfRule>
    <cfRule type="expression" priority="1049" dxfId="1337" stopIfTrue="1">
      <formula>#REF!&lt;&gt;""</formula>
    </cfRule>
    <cfRule type="expression" priority="1050" dxfId="1338" stopIfTrue="1">
      <formula>AND($H69="",$G69&lt;&gt;"")</formula>
    </cfRule>
  </conditionalFormatting>
  <conditionalFormatting sqref="A88">
    <cfRule type="expression" priority="1024" dxfId="1336" stopIfTrue="1">
      <formula>$G88=""</formula>
    </cfRule>
    <cfRule type="expression" priority="1025" dxfId="1337" stopIfTrue="1">
      <formula>#REF!&lt;&gt;""</formula>
    </cfRule>
    <cfRule type="expression" priority="1026" dxfId="1338" stopIfTrue="1">
      <formula>AND($H88="",$G88&lt;&gt;"")</formula>
    </cfRule>
  </conditionalFormatting>
  <conditionalFormatting sqref="A88">
    <cfRule type="expression" priority="1016" dxfId="1336" stopIfTrue="1">
      <formula>$G88=""</formula>
    </cfRule>
    <cfRule type="expression" priority="1017" dxfId="1337" stopIfTrue="1">
      <formula>#REF!&lt;&gt;""</formula>
    </cfRule>
    <cfRule type="expression" priority="1018" dxfId="1338" stopIfTrue="1">
      <formula>AND($H88="",$G88&lt;&gt;"")</formula>
    </cfRule>
  </conditionalFormatting>
  <conditionalFormatting sqref="A88">
    <cfRule type="expression" priority="1009" dxfId="1336" stopIfTrue="1">
      <formula>$G88=""</formula>
    </cfRule>
    <cfRule type="expression" priority="1010" dxfId="1337" stopIfTrue="1">
      <formula>#REF!&lt;&gt;""</formula>
    </cfRule>
    <cfRule type="expression" priority="1011" dxfId="1338" stopIfTrue="1">
      <formula>AND($H88="",$G88&lt;&gt;"")</formula>
    </cfRule>
  </conditionalFormatting>
  <conditionalFormatting sqref="A88">
    <cfRule type="expression" priority="1002" dxfId="1336" stopIfTrue="1">
      <formula>$G88=""</formula>
    </cfRule>
    <cfRule type="expression" priority="1003" dxfId="1337" stopIfTrue="1">
      <formula>#REF!&lt;&gt;""</formula>
    </cfRule>
    <cfRule type="expression" priority="1004" dxfId="1338" stopIfTrue="1">
      <formula>AND($H88="",$G88&lt;&gt;"")</formula>
    </cfRule>
  </conditionalFormatting>
  <conditionalFormatting sqref="A89:A90">
    <cfRule type="expression" priority="996" dxfId="1336" stopIfTrue="1">
      <formula>$G89=""</formula>
    </cfRule>
    <cfRule type="expression" priority="997" dxfId="1337" stopIfTrue="1">
      <formula>#REF!&lt;&gt;""</formula>
    </cfRule>
    <cfRule type="expression" priority="998" dxfId="1338" stopIfTrue="1">
      <formula>AND($H89="",$G89&lt;&gt;"")</formula>
    </cfRule>
  </conditionalFormatting>
  <conditionalFormatting sqref="A89:A90">
    <cfRule type="expression" priority="990" dxfId="1336" stopIfTrue="1">
      <formula>$G89=""</formula>
    </cfRule>
    <cfRule type="expression" priority="991" dxfId="1337" stopIfTrue="1">
      <formula>#REF!&lt;&gt;""</formula>
    </cfRule>
    <cfRule type="expression" priority="992" dxfId="1338" stopIfTrue="1">
      <formula>AND($H89="",$G89&lt;&gt;"")</formula>
    </cfRule>
  </conditionalFormatting>
  <conditionalFormatting sqref="A89:A90">
    <cfRule type="expression" priority="983" dxfId="1336" stopIfTrue="1">
      <formula>$G89=""</formula>
    </cfRule>
    <cfRule type="expression" priority="984" dxfId="1337" stopIfTrue="1">
      <formula>#REF!&lt;&gt;""</formula>
    </cfRule>
    <cfRule type="expression" priority="985" dxfId="1338" stopIfTrue="1">
      <formula>AND($H89="",$G89&lt;&gt;"")</formula>
    </cfRule>
  </conditionalFormatting>
  <conditionalFormatting sqref="A109">
    <cfRule type="expression" priority="883" dxfId="1336" stopIfTrue="1">
      <formula>$G109=""</formula>
    </cfRule>
    <cfRule type="expression" priority="884" dxfId="1337" stopIfTrue="1">
      <formula>#REF!&lt;&gt;""</formula>
    </cfRule>
    <cfRule type="expression" priority="885" dxfId="1338" stopIfTrue="1">
      <formula>AND($H109="",$G109&lt;&gt;"")</formula>
    </cfRule>
  </conditionalFormatting>
  <conditionalFormatting sqref="A109">
    <cfRule type="expression" priority="880" dxfId="1336" stopIfTrue="1">
      <formula>$G109=""</formula>
    </cfRule>
    <cfRule type="expression" priority="881" dxfId="1337" stopIfTrue="1">
      <formula>#REF!&lt;&gt;""</formula>
    </cfRule>
    <cfRule type="expression" priority="882" dxfId="1338" stopIfTrue="1">
      <formula>AND($H109="",$G109&lt;&gt;"")</formula>
    </cfRule>
  </conditionalFormatting>
  <conditionalFormatting sqref="A109">
    <cfRule type="expression" priority="874" dxfId="1336" stopIfTrue="1">
      <formula>$G109=""</formula>
    </cfRule>
    <cfRule type="expression" priority="875" dxfId="1337" stopIfTrue="1">
      <formula>#REF!&lt;&gt;""</formula>
    </cfRule>
    <cfRule type="expression" priority="876" dxfId="1338" stopIfTrue="1">
      <formula>AND($H109="",$G109&lt;&gt;"")</formula>
    </cfRule>
  </conditionalFormatting>
  <conditionalFormatting sqref="A119">
    <cfRule type="expression" priority="837" dxfId="1336" stopIfTrue="1">
      <formula>$G119=""</formula>
    </cfRule>
    <cfRule type="expression" priority="838" dxfId="1337" stopIfTrue="1">
      <formula>#REF!&lt;&gt;""</formula>
    </cfRule>
    <cfRule type="expression" priority="839" dxfId="1338" stopIfTrue="1">
      <formula>AND($H119="",$G119&lt;&gt;"")</formula>
    </cfRule>
  </conditionalFormatting>
  <conditionalFormatting sqref="A135">
    <cfRule type="expression" priority="829" dxfId="1336" stopIfTrue="1">
      <formula>$G135=""</formula>
    </cfRule>
    <cfRule type="expression" priority="830" dxfId="1337" stopIfTrue="1">
      <formula>#REF!&lt;&gt;""</formula>
    </cfRule>
    <cfRule type="expression" priority="831" dxfId="1338" stopIfTrue="1">
      <formula>AND($H135="",$G135&lt;&gt;"")</formula>
    </cfRule>
  </conditionalFormatting>
  <conditionalFormatting sqref="A135">
    <cfRule type="expression" priority="821" dxfId="1336" stopIfTrue="1">
      <formula>$G135=""</formula>
    </cfRule>
    <cfRule type="expression" priority="822" dxfId="1337" stopIfTrue="1">
      <formula>#REF!&lt;&gt;""</formula>
    </cfRule>
    <cfRule type="expression" priority="823" dxfId="1338" stopIfTrue="1">
      <formula>AND($H135="",$G135&lt;&gt;"")</formula>
    </cfRule>
  </conditionalFormatting>
  <conditionalFormatting sqref="A135">
    <cfRule type="expression" priority="814" dxfId="1336" stopIfTrue="1">
      <formula>$G135=""</formula>
    </cfRule>
    <cfRule type="expression" priority="815" dxfId="1337" stopIfTrue="1">
      <formula>#REF!&lt;&gt;""</formula>
    </cfRule>
    <cfRule type="expression" priority="816" dxfId="1338" stopIfTrue="1">
      <formula>AND($H135="",$G135&lt;&gt;"")</formula>
    </cfRule>
  </conditionalFormatting>
  <conditionalFormatting sqref="A135">
    <cfRule type="expression" priority="807" dxfId="1336" stopIfTrue="1">
      <formula>$G135=""</formula>
    </cfRule>
    <cfRule type="expression" priority="808" dxfId="1337" stopIfTrue="1">
      <formula>#REF!&lt;&gt;""</formula>
    </cfRule>
    <cfRule type="expression" priority="809" dxfId="1338" stopIfTrue="1">
      <formula>AND($H135="",$G135&lt;&gt;"")</formula>
    </cfRule>
  </conditionalFormatting>
  <conditionalFormatting sqref="A136:A137">
    <cfRule type="expression" priority="799" dxfId="1336" stopIfTrue="1">
      <formula>$G136=""</formula>
    </cfRule>
    <cfRule type="expression" priority="800" dxfId="1337" stopIfTrue="1">
      <formula>#REF!&lt;&gt;""</formula>
    </cfRule>
    <cfRule type="expression" priority="801" dxfId="1338" stopIfTrue="1">
      <formula>AND($H136="",$G136&lt;&gt;"")</formula>
    </cfRule>
  </conditionalFormatting>
  <conditionalFormatting sqref="A136:A137">
    <cfRule type="expression" priority="796" dxfId="1336" stopIfTrue="1">
      <formula>$G136=""</formula>
    </cfRule>
    <cfRule type="expression" priority="797" dxfId="1337" stopIfTrue="1">
      <formula>#REF!&lt;&gt;""</formula>
    </cfRule>
    <cfRule type="expression" priority="798" dxfId="1338" stopIfTrue="1">
      <formula>AND($H136="",$G136&lt;&gt;"")</formula>
    </cfRule>
  </conditionalFormatting>
  <conditionalFormatting sqref="A136:A137">
    <cfRule type="expression" priority="788" dxfId="1336" stopIfTrue="1">
      <formula>$G136=""</formula>
    </cfRule>
    <cfRule type="expression" priority="789" dxfId="1337" stopIfTrue="1">
      <formula>#REF!&lt;&gt;""</formula>
    </cfRule>
    <cfRule type="expression" priority="790" dxfId="1338" stopIfTrue="1">
      <formula>AND($H136="",$G136&lt;&gt;"")</formula>
    </cfRule>
  </conditionalFormatting>
  <conditionalFormatting sqref="A136:A137">
    <cfRule type="expression" priority="781" dxfId="1336" stopIfTrue="1">
      <formula>$G136=""</formula>
    </cfRule>
    <cfRule type="expression" priority="782" dxfId="1337" stopIfTrue="1">
      <formula>#REF!&lt;&gt;""</formula>
    </cfRule>
    <cfRule type="expression" priority="783" dxfId="1338" stopIfTrue="1">
      <formula>AND($H136="",$G136&lt;&gt;"")</formula>
    </cfRule>
  </conditionalFormatting>
  <conditionalFormatting sqref="A164:A165">
    <cfRule type="expression" priority="767" dxfId="1336" stopIfTrue="1">
      <formula>$G164=""</formula>
    </cfRule>
    <cfRule type="expression" priority="768" dxfId="1337" stopIfTrue="1">
      <formula>#REF!&lt;&gt;""</formula>
    </cfRule>
    <cfRule type="expression" priority="769" dxfId="1338" stopIfTrue="1">
      <formula>AND($H164="",$G164&lt;&gt;"")</formula>
    </cfRule>
  </conditionalFormatting>
  <conditionalFormatting sqref="A164:A165">
    <cfRule type="expression" priority="759" dxfId="1336" stopIfTrue="1">
      <formula>$G164=""</formula>
    </cfRule>
    <cfRule type="expression" priority="760" dxfId="1337" stopIfTrue="1">
      <formula>#REF!&lt;&gt;""</formula>
    </cfRule>
    <cfRule type="expression" priority="761" dxfId="1338" stopIfTrue="1">
      <formula>AND($H164="",$G164&lt;&gt;"")</formula>
    </cfRule>
  </conditionalFormatting>
  <conditionalFormatting sqref="A164:A165">
    <cfRule type="expression" priority="756" dxfId="1336" stopIfTrue="1">
      <formula>$G164=""</formula>
    </cfRule>
    <cfRule type="expression" priority="757" dxfId="1337" stopIfTrue="1">
      <formula>#REF!&lt;&gt;""</formula>
    </cfRule>
    <cfRule type="expression" priority="758" dxfId="1338" stopIfTrue="1">
      <formula>AND($H164="",$G164&lt;&gt;"")</formula>
    </cfRule>
  </conditionalFormatting>
  <conditionalFormatting sqref="A164:A165">
    <cfRule type="expression" priority="749" dxfId="1336" stopIfTrue="1">
      <formula>$G164=""</formula>
    </cfRule>
    <cfRule type="expression" priority="750" dxfId="1337" stopIfTrue="1">
      <formula>#REF!&lt;&gt;""</formula>
    </cfRule>
    <cfRule type="expression" priority="751" dxfId="1338" stopIfTrue="1">
      <formula>AND($H164="",$G164&lt;&gt;"")</formula>
    </cfRule>
  </conditionalFormatting>
  <conditionalFormatting sqref="A166">
    <cfRule type="expression" priority="737" dxfId="1336" stopIfTrue="1">
      <formula>$G166=""</formula>
    </cfRule>
    <cfRule type="expression" priority="738" dxfId="1337" stopIfTrue="1">
      <formula>#REF!&lt;&gt;""</formula>
    </cfRule>
    <cfRule type="expression" priority="739" dxfId="1338" stopIfTrue="1">
      <formula>AND($H166="",$G166&lt;&gt;"")</formula>
    </cfRule>
  </conditionalFormatting>
  <conditionalFormatting sqref="A166">
    <cfRule type="expression" priority="729" dxfId="1336" stopIfTrue="1">
      <formula>$G166=""</formula>
    </cfRule>
    <cfRule type="expression" priority="730" dxfId="1337" stopIfTrue="1">
      <formula>#REF!&lt;&gt;""</formula>
    </cfRule>
    <cfRule type="expression" priority="731" dxfId="1338" stopIfTrue="1">
      <formula>AND($H166="",$G166&lt;&gt;"")</formula>
    </cfRule>
  </conditionalFormatting>
  <conditionalFormatting sqref="A166">
    <cfRule type="expression" priority="726" dxfId="1336" stopIfTrue="1">
      <formula>$G166=""</formula>
    </cfRule>
    <cfRule type="expression" priority="727" dxfId="1337" stopIfTrue="1">
      <formula>#REF!&lt;&gt;""</formula>
    </cfRule>
    <cfRule type="expression" priority="728" dxfId="1338" stopIfTrue="1">
      <formula>AND($H166="",$G166&lt;&gt;"")</formula>
    </cfRule>
  </conditionalFormatting>
  <conditionalFormatting sqref="A166">
    <cfRule type="expression" priority="719" dxfId="1336" stopIfTrue="1">
      <formula>$G166=""</formula>
    </cfRule>
    <cfRule type="expression" priority="720" dxfId="1337" stopIfTrue="1">
      <formula>#REF!&lt;&gt;""</formula>
    </cfRule>
    <cfRule type="expression" priority="721" dxfId="1338" stopIfTrue="1">
      <formula>AND($H166="",$G166&lt;&gt;"")</formula>
    </cfRule>
  </conditionalFormatting>
  <conditionalFormatting sqref="A166">
    <cfRule type="expression" priority="707" dxfId="1336" stopIfTrue="1">
      <formula>$G166=""</formula>
    </cfRule>
    <cfRule type="expression" priority="708" dxfId="1337" stopIfTrue="1">
      <formula>#REF!&lt;&gt;""</formula>
    </cfRule>
    <cfRule type="expression" priority="709" dxfId="1338" stopIfTrue="1">
      <formula>AND($H166="",$G166&lt;&gt;"")</formula>
    </cfRule>
  </conditionalFormatting>
  <conditionalFormatting sqref="A166">
    <cfRule type="expression" priority="704" dxfId="1336" stopIfTrue="1">
      <formula>$G166=""</formula>
    </cfRule>
    <cfRule type="expression" priority="705" dxfId="1337" stopIfTrue="1">
      <formula>#REF!&lt;&gt;""</formula>
    </cfRule>
    <cfRule type="expression" priority="706" dxfId="1338" stopIfTrue="1">
      <formula>AND($H166="",$G166&lt;&gt;"")</formula>
    </cfRule>
  </conditionalFormatting>
  <conditionalFormatting sqref="A166">
    <cfRule type="expression" priority="697" dxfId="1336" stopIfTrue="1">
      <formula>$G166=""</formula>
    </cfRule>
    <cfRule type="expression" priority="698" dxfId="1337" stopIfTrue="1">
      <formula>#REF!&lt;&gt;""</formula>
    </cfRule>
    <cfRule type="expression" priority="699" dxfId="1338" stopIfTrue="1">
      <formula>AND($H166="",$G166&lt;&gt;"")</formula>
    </cfRule>
  </conditionalFormatting>
  <conditionalFormatting sqref="A166">
    <cfRule type="expression" priority="686" dxfId="1336" stopIfTrue="1">
      <formula>$G166=""</formula>
    </cfRule>
    <cfRule type="expression" priority="687" dxfId="1337" stopIfTrue="1">
      <formula>#REF!&lt;&gt;""</formula>
    </cfRule>
    <cfRule type="expression" priority="688" dxfId="1338" stopIfTrue="1">
      <formula>AND($H166="",$G166&lt;&gt;"")</formula>
    </cfRule>
  </conditionalFormatting>
  <conditionalFormatting sqref="A165">
    <cfRule type="expression" priority="678" dxfId="1336" stopIfTrue="1">
      <formula>$G165=""</formula>
    </cfRule>
    <cfRule type="expression" priority="679" dxfId="1337" stopIfTrue="1">
      <formula>#REF!&lt;&gt;""</formula>
    </cfRule>
    <cfRule type="expression" priority="680" dxfId="1338" stopIfTrue="1">
      <formula>AND($H165="",$G165&lt;&gt;"")</formula>
    </cfRule>
  </conditionalFormatting>
  <conditionalFormatting sqref="A165">
    <cfRule type="expression" priority="670" dxfId="1336" stopIfTrue="1">
      <formula>$G165=""</formula>
    </cfRule>
    <cfRule type="expression" priority="671" dxfId="1337" stopIfTrue="1">
      <formula>#REF!&lt;&gt;""</formula>
    </cfRule>
    <cfRule type="expression" priority="672" dxfId="1338" stopIfTrue="1">
      <formula>AND($H165="",$G165&lt;&gt;"")</formula>
    </cfRule>
  </conditionalFormatting>
  <conditionalFormatting sqref="A165">
    <cfRule type="expression" priority="667" dxfId="1336" stopIfTrue="1">
      <formula>$G165=""</formula>
    </cfRule>
    <cfRule type="expression" priority="668" dxfId="1337" stopIfTrue="1">
      <formula>#REF!&lt;&gt;""</formula>
    </cfRule>
    <cfRule type="expression" priority="669" dxfId="1338" stopIfTrue="1">
      <formula>AND($H165="",$G165&lt;&gt;"")</formula>
    </cfRule>
  </conditionalFormatting>
  <conditionalFormatting sqref="A165">
    <cfRule type="expression" priority="660" dxfId="1336" stopIfTrue="1">
      <formula>$G165=""</formula>
    </cfRule>
    <cfRule type="expression" priority="661" dxfId="1337" stopIfTrue="1">
      <formula>#REF!&lt;&gt;""</formula>
    </cfRule>
    <cfRule type="expression" priority="662" dxfId="1338" stopIfTrue="1">
      <formula>AND($H165="",$G165&lt;&gt;"")</formula>
    </cfRule>
  </conditionalFormatting>
  <conditionalFormatting sqref="A165">
    <cfRule type="expression" priority="648" dxfId="1336" stopIfTrue="1">
      <formula>$G165=""</formula>
    </cfRule>
    <cfRule type="expression" priority="649" dxfId="1337" stopIfTrue="1">
      <formula>#REF!&lt;&gt;""</formula>
    </cfRule>
    <cfRule type="expression" priority="650" dxfId="1338" stopIfTrue="1">
      <formula>AND($H165="",$G165&lt;&gt;"")</formula>
    </cfRule>
  </conditionalFormatting>
  <conditionalFormatting sqref="A165">
    <cfRule type="expression" priority="645" dxfId="1336" stopIfTrue="1">
      <formula>$G165=""</formula>
    </cfRule>
    <cfRule type="expression" priority="646" dxfId="1337" stopIfTrue="1">
      <formula>#REF!&lt;&gt;""</formula>
    </cfRule>
    <cfRule type="expression" priority="647" dxfId="1338" stopIfTrue="1">
      <formula>AND($H165="",$G165&lt;&gt;"")</formula>
    </cfRule>
  </conditionalFormatting>
  <conditionalFormatting sqref="A165">
    <cfRule type="expression" priority="638" dxfId="1336" stopIfTrue="1">
      <formula>$G165=""</formula>
    </cfRule>
    <cfRule type="expression" priority="639" dxfId="1337" stopIfTrue="1">
      <formula>#REF!&lt;&gt;""</formula>
    </cfRule>
    <cfRule type="expression" priority="640" dxfId="1338" stopIfTrue="1">
      <formula>AND($H165="",$G165&lt;&gt;"")</formula>
    </cfRule>
  </conditionalFormatting>
  <conditionalFormatting sqref="A165">
    <cfRule type="expression" priority="627" dxfId="1336" stopIfTrue="1">
      <formula>$G165=""</formula>
    </cfRule>
    <cfRule type="expression" priority="628" dxfId="1337" stopIfTrue="1">
      <formula>#REF!&lt;&gt;""</formula>
    </cfRule>
    <cfRule type="expression" priority="629" dxfId="1338" stopIfTrue="1">
      <formula>AND($H165="",$G165&lt;&gt;"")</formula>
    </cfRule>
  </conditionalFormatting>
  <conditionalFormatting sqref="A166">
    <cfRule type="expression" priority="619" dxfId="1336" stopIfTrue="1">
      <formula>$G166=""</formula>
    </cfRule>
    <cfRule type="expression" priority="620" dxfId="1337" stopIfTrue="1">
      <formula>#REF!&lt;&gt;""</formula>
    </cfRule>
    <cfRule type="expression" priority="621" dxfId="1338" stopIfTrue="1">
      <formula>AND($H166="",$G166&lt;&gt;"")</formula>
    </cfRule>
  </conditionalFormatting>
  <conditionalFormatting sqref="A166">
    <cfRule type="expression" priority="611" dxfId="1336" stopIfTrue="1">
      <formula>$G166=""</formula>
    </cfRule>
    <cfRule type="expression" priority="612" dxfId="1337" stopIfTrue="1">
      <formula>#REF!&lt;&gt;""</formula>
    </cfRule>
    <cfRule type="expression" priority="613" dxfId="1338" stopIfTrue="1">
      <formula>AND($H166="",$G166&lt;&gt;"")</formula>
    </cfRule>
  </conditionalFormatting>
  <conditionalFormatting sqref="A212">
    <cfRule type="expression" priority="585" dxfId="1336" stopIfTrue="1">
      <formula>$G212=""</formula>
    </cfRule>
    <cfRule type="expression" priority="586" dxfId="1337" stopIfTrue="1">
      <formula>#REF!&lt;&gt;""</formula>
    </cfRule>
    <cfRule type="expression" priority="587" dxfId="1338" stopIfTrue="1">
      <formula>AND($H212="",$G212&lt;&gt;"")</formula>
    </cfRule>
  </conditionalFormatting>
  <conditionalFormatting sqref="A212">
    <cfRule type="expression" priority="577" dxfId="1336" stopIfTrue="1">
      <formula>$G212=""</formula>
    </cfRule>
    <cfRule type="expression" priority="578" dxfId="1337" stopIfTrue="1">
      <formula>#REF!&lt;&gt;""</formula>
    </cfRule>
    <cfRule type="expression" priority="579" dxfId="1338" stopIfTrue="1">
      <formula>AND($H212="",$G212&lt;&gt;"")</formula>
    </cfRule>
  </conditionalFormatting>
  <conditionalFormatting sqref="A212">
    <cfRule type="expression" priority="574" dxfId="1336" stopIfTrue="1">
      <formula>$G212=""</formula>
    </cfRule>
    <cfRule type="expression" priority="575" dxfId="1337" stopIfTrue="1">
      <formula>#REF!&lt;&gt;""</formula>
    </cfRule>
    <cfRule type="expression" priority="576" dxfId="1338" stopIfTrue="1">
      <formula>AND($H212="",$G212&lt;&gt;"")</formula>
    </cfRule>
  </conditionalFormatting>
  <conditionalFormatting sqref="A212">
    <cfRule type="expression" priority="567" dxfId="1336" stopIfTrue="1">
      <formula>$G212=""</formula>
    </cfRule>
    <cfRule type="expression" priority="568" dxfId="1337" stopIfTrue="1">
      <formula>#REF!&lt;&gt;""</formula>
    </cfRule>
    <cfRule type="expression" priority="569" dxfId="1338" stopIfTrue="1">
      <formula>AND($H212="",$G212&lt;&gt;"")</formula>
    </cfRule>
  </conditionalFormatting>
  <conditionalFormatting sqref="A213">
    <cfRule type="expression" priority="555" dxfId="1336" stopIfTrue="1">
      <formula>$G213=""</formula>
    </cfRule>
    <cfRule type="expression" priority="556" dxfId="1337" stopIfTrue="1">
      <formula>#REF!&lt;&gt;""</formula>
    </cfRule>
    <cfRule type="expression" priority="557" dxfId="1338" stopIfTrue="1">
      <formula>AND($H213="",$G213&lt;&gt;"")</formula>
    </cfRule>
  </conditionalFormatting>
  <conditionalFormatting sqref="A213">
    <cfRule type="expression" priority="547" dxfId="1336" stopIfTrue="1">
      <formula>$G213=""</formula>
    </cfRule>
    <cfRule type="expression" priority="548" dxfId="1337" stopIfTrue="1">
      <formula>#REF!&lt;&gt;""</formula>
    </cfRule>
    <cfRule type="expression" priority="549" dxfId="1338" stopIfTrue="1">
      <formula>AND($H213="",$G213&lt;&gt;"")</formula>
    </cfRule>
  </conditionalFormatting>
  <conditionalFormatting sqref="A213">
    <cfRule type="expression" priority="544" dxfId="1336" stopIfTrue="1">
      <formula>$G213=""</formula>
    </cfRule>
    <cfRule type="expression" priority="545" dxfId="1337" stopIfTrue="1">
      <formula>#REF!&lt;&gt;""</formula>
    </cfRule>
    <cfRule type="expression" priority="546" dxfId="1338" stopIfTrue="1">
      <formula>AND($H213="",$G213&lt;&gt;"")</formula>
    </cfRule>
  </conditionalFormatting>
  <conditionalFormatting sqref="A213">
    <cfRule type="expression" priority="537" dxfId="1336" stopIfTrue="1">
      <formula>$G213=""</formula>
    </cfRule>
    <cfRule type="expression" priority="538" dxfId="1337" stopIfTrue="1">
      <formula>#REF!&lt;&gt;""</formula>
    </cfRule>
    <cfRule type="expression" priority="539" dxfId="1338" stopIfTrue="1">
      <formula>AND($H213="",$G213&lt;&gt;"")</formula>
    </cfRule>
  </conditionalFormatting>
  <conditionalFormatting sqref="A213">
    <cfRule type="expression" priority="526" dxfId="1336" stopIfTrue="1">
      <formula>$G213=""</formula>
    </cfRule>
    <cfRule type="expression" priority="527" dxfId="1337" stopIfTrue="1">
      <formula>#REF!&lt;&gt;""</formula>
    </cfRule>
    <cfRule type="expression" priority="528" dxfId="1338" stopIfTrue="1">
      <formula>AND($H213="",$G213&lt;&gt;"")</formula>
    </cfRule>
  </conditionalFormatting>
  <conditionalFormatting sqref="A214">
    <cfRule type="expression" priority="520" dxfId="1336" stopIfTrue="1">
      <formula>$G214=""</formula>
    </cfRule>
    <cfRule type="expression" priority="521" dxfId="1337" stopIfTrue="1">
      <formula>#REF!&lt;&gt;""</formula>
    </cfRule>
    <cfRule type="expression" priority="522" dxfId="1338" stopIfTrue="1">
      <formula>AND($H214="",$G214&lt;&gt;"")</formula>
    </cfRule>
  </conditionalFormatting>
  <conditionalFormatting sqref="A214">
    <cfRule type="expression" priority="517" dxfId="1336" stopIfTrue="1">
      <formula>$G214=""</formula>
    </cfRule>
    <cfRule type="expression" priority="518" dxfId="1337" stopIfTrue="1">
      <formula>#REF!&lt;&gt;""</formula>
    </cfRule>
    <cfRule type="expression" priority="519" dxfId="1338" stopIfTrue="1">
      <formula>AND($H214="",$G214&lt;&gt;"")</formula>
    </cfRule>
  </conditionalFormatting>
  <conditionalFormatting sqref="A215">
    <cfRule type="expression" priority="511" dxfId="1336" stopIfTrue="1">
      <formula>$G215=""</formula>
    </cfRule>
    <cfRule type="expression" priority="512" dxfId="1337" stopIfTrue="1">
      <formula>#REF!&lt;&gt;""</formula>
    </cfRule>
    <cfRule type="expression" priority="513" dxfId="1338" stopIfTrue="1">
      <formula>AND($H215="",$G215&lt;&gt;"")</formula>
    </cfRule>
  </conditionalFormatting>
  <conditionalFormatting sqref="A215">
    <cfRule type="expression" priority="508" dxfId="1336" stopIfTrue="1">
      <formula>$G215=""</formula>
    </cfRule>
    <cfRule type="expression" priority="509" dxfId="1337" stopIfTrue="1">
      <formula>#REF!&lt;&gt;""</formula>
    </cfRule>
    <cfRule type="expression" priority="510" dxfId="1338" stopIfTrue="1">
      <formula>AND($H215="",$G215&lt;&gt;"")</formula>
    </cfRule>
  </conditionalFormatting>
  <conditionalFormatting sqref="A220">
    <cfRule type="expression" priority="500" dxfId="1336" stopIfTrue="1">
      <formula>$G220=""</formula>
    </cfRule>
    <cfRule type="expression" priority="501" dxfId="1337" stopIfTrue="1">
      <formula>#REF!&lt;&gt;""</formula>
    </cfRule>
    <cfRule type="expression" priority="502" dxfId="1338" stopIfTrue="1">
      <formula>AND($H220="",$G220&lt;&gt;"")</formula>
    </cfRule>
  </conditionalFormatting>
  <conditionalFormatting sqref="A220">
    <cfRule type="expression" priority="497" dxfId="1336" stopIfTrue="1">
      <formula>$G220=""</formula>
    </cfRule>
    <cfRule type="expression" priority="498" dxfId="1337" stopIfTrue="1">
      <formula>#REF!&lt;&gt;""</formula>
    </cfRule>
    <cfRule type="expression" priority="499" dxfId="1338" stopIfTrue="1">
      <formula>AND($H220="",$G220&lt;&gt;"")</formula>
    </cfRule>
  </conditionalFormatting>
  <conditionalFormatting sqref="A220">
    <cfRule type="expression" priority="490" dxfId="1336" stopIfTrue="1">
      <formula>$G220=""</formula>
    </cfRule>
    <cfRule type="expression" priority="491" dxfId="1337" stopIfTrue="1">
      <formula>#REF!&lt;&gt;""</formula>
    </cfRule>
    <cfRule type="expression" priority="492" dxfId="1338" stopIfTrue="1">
      <formula>AND($H220="",$G220&lt;&gt;"")</formula>
    </cfRule>
  </conditionalFormatting>
  <conditionalFormatting sqref="A221">
    <cfRule type="expression" priority="478" dxfId="1336" stopIfTrue="1">
      <formula>$G221=""</formula>
    </cfRule>
    <cfRule type="expression" priority="479" dxfId="1337" stopIfTrue="1">
      <formula>#REF!&lt;&gt;""</formula>
    </cfRule>
    <cfRule type="expression" priority="480" dxfId="1338" stopIfTrue="1">
      <formula>AND($H221="",$G221&lt;&gt;"")</formula>
    </cfRule>
  </conditionalFormatting>
  <conditionalFormatting sqref="A221">
    <cfRule type="expression" priority="475" dxfId="1336" stopIfTrue="1">
      <formula>$G221=""</formula>
    </cfRule>
    <cfRule type="expression" priority="476" dxfId="1337" stopIfTrue="1">
      <formula>#REF!&lt;&gt;""</formula>
    </cfRule>
    <cfRule type="expression" priority="477" dxfId="1338" stopIfTrue="1">
      <formula>AND($H221="",$G221&lt;&gt;"")</formula>
    </cfRule>
  </conditionalFormatting>
  <conditionalFormatting sqref="A221">
    <cfRule type="expression" priority="468" dxfId="1336" stopIfTrue="1">
      <formula>$G221=""</formula>
    </cfRule>
    <cfRule type="expression" priority="469" dxfId="1337" stopIfTrue="1">
      <formula>#REF!&lt;&gt;""</formula>
    </cfRule>
    <cfRule type="expression" priority="470" dxfId="1338" stopIfTrue="1">
      <formula>AND($H221="",$G221&lt;&gt;"")</formula>
    </cfRule>
  </conditionalFormatting>
  <conditionalFormatting sqref="A221">
    <cfRule type="expression" priority="457" dxfId="1336" stopIfTrue="1">
      <formula>$G221=""</formula>
    </cfRule>
    <cfRule type="expression" priority="458" dxfId="1337" stopIfTrue="1">
      <formula>#REF!&lt;&gt;""</formula>
    </cfRule>
    <cfRule type="expression" priority="459" dxfId="1338" stopIfTrue="1">
      <formula>AND($H221="",$G221&lt;&gt;"")</formula>
    </cfRule>
  </conditionalFormatting>
  <conditionalFormatting sqref="A42">
    <cfRule type="expression" priority="449" dxfId="1336" stopIfTrue="1">
      <formula>$G42=""</formula>
    </cfRule>
    <cfRule type="expression" priority="450" dxfId="1337" stopIfTrue="1">
      <formula>#REF!&lt;&gt;""</formula>
    </cfRule>
    <cfRule type="expression" priority="451" dxfId="1338" stopIfTrue="1">
      <formula>AND($H42="",$G42&lt;&gt;"")</formula>
    </cfRule>
  </conditionalFormatting>
  <conditionalFormatting sqref="A52">
    <cfRule type="expression" priority="443" dxfId="1336" stopIfTrue="1">
      <formula>$G52=""</formula>
    </cfRule>
    <cfRule type="expression" priority="444" dxfId="1337" stopIfTrue="1">
      <formula>#REF!&lt;&gt;""</formula>
    </cfRule>
    <cfRule type="expression" priority="445" dxfId="1338" stopIfTrue="1">
      <formula>AND($H52="",$G52&lt;&gt;"")</formula>
    </cfRule>
  </conditionalFormatting>
  <conditionalFormatting sqref="A60">
    <cfRule type="expression" priority="436" dxfId="1336" stopIfTrue="1">
      <formula>$G60=""</formula>
    </cfRule>
    <cfRule type="expression" priority="437" dxfId="1337" stopIfTrue="1">
      <formula>#REF!&lt;&gt;""</formula>
    </cfRule>
    <cfRule type="expression" priority="438" dxfId="1338" stopIfTrue="1">
      <formula>AND($H60="",$G60&lt;&gt;"")</formula>
    </cfRule>
  </conditionalFormatting>
  <conditionalFormatting sqref="A60">
    <cfRule type="expression" priority="429" dxfId="1336" stopIfTrue="1">
      <formula>$G60=""</formula>
    </cfRule>
    <cfRule type="expression" priority="430" dxfId="1337" stopIfTrue="1">
      <formula>#REF!&lt;&gt;""</formula>
    </cfRule>
    <cfRule type="expression" priority="431" dxfId="1338" stopIfTrue="1">
      <formula>AND($H60="",$G60&lt;&gt;"")</formula>
    </cfRule>
  </conditionalFormatting>
  <conditionalFormatting sqref="A60">
    <cfRule type="expression" priority="424" dxfId="1336" stopIfTrue="1">
      <formula>$G60=""</formula>
    </cfRule>
    <cfRule type="expression" priority="425" dxfId="1337" stopIfTrue="1">
      <formula>#REF!&lt;&gt;""</formula>
    </cfRule>
    <cfRule type="expression" priority="426" dxfId="1338" stopIfTrue="1">
      <formula>AND($H60="",$G60&lt;&gt;"")</formula>
    </cfRule>
  </conditionalFormatting>
  <conditionalFormatting sqref="A60">
    <cfRule type="expression" priority="417" dxfId="1336" stopIfTrue="1">
      <formula>$G60=""</formula>
    </cfRule>
    <cfRule type="expression" priority="418" dxfId="1337" stopIfTrue="1">
      <formula>#REF!&lt;&gt;""</formula>
    </cfRule>
    <cfRule type="expression" priority="419" dxfId="1338" stopIfTrue="1">
      <formula>AND($H60="",$G60&lt;&gt;"")</formula>
    </cfRule>
  </conditionalFormatting>
  <conditionalFormatting sqref="A60">
    <cfRule type="expression" priority="412" dxfId="1336" stopIfTrue="1">
      <formula>$G60=""</formula>
    </cfRule>
    <cfRule type="expression" priority="413" dxfId="1337" stopIfTrue="1">
      <formula>#REF!&lt;&gt;""</formula>
    </cfRule>
    <cfRule type="expression" priority="414" dxfId="1338" stopIfTrue="1">
      <formula>AND($H60="",$G60&lt;&gt;"")</formula>
    </cfRule>
  </conditionalFormatting>
  <conditionalFormatting sqref="A60">
    <cfRule type="expression" priority="407" dxfId="1336" stopIfTrue="1">
      <formula>$G60=""</formula>
    </cfRule>
    <cfRule type="expression" priority="408" dxfId="1337" stopIfTrue="1">
      <formula>#REF!&lt;&gt;""</formula>
    </cfRule>
    <cfRule type="expression" priority="409" dxfId="1338" stopIfTrue="1">
      <formula>AND($H60="",$G60&lt;&gt;"")</formula>
    </cfRule>
  </conditionalFormatting>
  <conditionalFormatting sqref="A68">
    <cfRule type="expression" priority="404" dxfId="1336" stopIfTrue="1">
      <formula>$G68=""</formula>
    </cfRule>
    <cfRule type="expression" priority="405" dxfId="1337" stopIfTrue="1">
      <formula>#REF!&lt;&gt;""</formula>
    </cfRule>
    <cfRule type="expression" priority="406" dxfId="1338" stopIfTrue="1">
      <formula>AND($H68="",$G68&lt;&gt;"")</formula>
    </cfRule>
  </conditionalFormatting>
  <conditionalFormatting sqref="A90">
    <cfRule type="expression" priority="398" dxfId="1336" stopIfTrue="1">
      <formula>$G90=""</formula>
    </cfRule>
    <cfRule type="expression" priority="399" dxfId="1337" stopIfTrue="1">
      <formula>#REF!&lt;&gt;""</formula>
    </cfRule>
    <cfRule type="expression" priority="400" dxfId="1338" stopIfTrue="1">
      <formula>AND($H90="",$G90&lt;&gt;"")</formula>
    </cfRule>
  </conditionalFormatting>
  <conditionalFormatting sqref="A90">
    <cfRule type="expression" priority="392" dxfId="1336" stopIfTrue="1">
      <formula>$G90=""</formula>
    </cfRule>
    <cfRule type="expression" priority="393" dxfId="1337" stopIfTrue="1">
      <formula>#REF!&lt;&gt;""</formula>
    </cfRule>
    <cfRule type="expression" priority="394" dxfId="1338" stopIfTrue="1">
      <formula>AND($H90="",$G90&lt;&gt;"")</formula>
    </cfRule>
  </conditionalFormatting>
  <conditionalFormatting sqref="A90">
    <cfRule type="expression" priority="385" dxfId="1336" stopIfTrue="1">
      <formula>$G90=""</formula>
    </cfRule>
    <cfRule type="expression" priority="386" dxfId="1337" stopIfTrue="1">
      <formula>#REF!&lt;&gt;""</formula>
    </cfRule>
    <cfRule type="expression" priority="387" dxfId="1338" stopIfTrue="1">
      <formula>AND($H90="",$G90&lt;&gt;"")</formula>
    </cfRule>
  </conditionalFormatting>
  <conditionalFormatting sqref="A90">
    <cfRule type="expression" priority="382" dxfId="1336" stopIfTrue="1">
      <formula>$G90=""</formula>
    </cfRule>
    <cfRule type="expression" priority="383" dxfId="1337" stopIfTrue="1">
      <formula>#REF!&lt;&gt;""</formula>
    </cfRule>
    <cfRule type="expression" priority="384" dxfId="1338" stopIfTrue="1">
      <formula>AND($H90="",$G90&lt;&gt;"")</formula>
    </cfRule>
  </conditionalFormatting>
  <conditionalFormatting sqref="A137">
    <cfRule type="expression" priority="379" dxfId="1336" stopIfTrue="1">
      <formula>$G137=""</formula>
    </cfRule>
    <cfRule type="expression" priority="380" dxfId="1337" stopIfTrue="1">
      <formula>#REF!&lt;&gt;""</formula>
    </cfRule>
    <cfRule type="expression" priority="381" dxfId="1338" stopIfTrue="1">
      <formula>AND($H137="",$G137&lt;&gt;"")</formula>
    </cfRule>
  </conditionalFormatting>
  <conditionalFormatting sqref="A137">
    <cfRule type="expression" priority="376" dxfId="1336" stopIfTrue="1">
      <formula>$G137=""</formula>
    </cfRule>
    <cfRule type="expression" priority="377" dxfId="1337" stopIfTrue="1">
      <formula>#REF!&lt;&gt;""</formula>
    </cfRule>
    <cfRule type="expression" priority="378" dxfId="1338" stopIfTrue="1">
      <formula>AND($H137="",$G137&lt;&gt;"")</formula>
    </cfRule>
  </conditionalFormatting>
  <conditionalFormatting sqref="A137">
    <cfRule type="expression" priority="373" dxfId="1336" stopIfTrue="1">
      <formula>$G137=""</formula>
    </cfRule>
    <cfRule type="expression" priority="374" dxfId="1337" stopIfTrue="1">
      <formula>#REF!&lt;&gt;""</formula>
    </cfRule>
    <cfRule type="expression" priority="375" dxfId="1338" stopIfTrue="1">
      <formula>AND($H137="",$G137&lt;&gt;"")</formula>
    </cfRule>
  </conditionalFormatting>
  <conditionalFormatting sqref="A137">
    <cfRule type="expression" priority="370" dxfId="1336" stopIfTrue="1">
      <formula>$G137=""</formula>
    </cfRule>
    <cfRule type="expression" priority="371" dxfId="1337" stopIfTrue="1">
      <formula>#REF!&lt;&gt;""</formula>
    </cfRule>
    <cfRule type="expression" priority="372" dxfId="1338" stopIfTrue="1">
      <formula>AND($H137="",$G137&lt;&gt;"")</formula>
    </cfRule>
  </conditionalFormatting>
  <conditionalFormatting sqref="A137">
    <cfRule type="expression" priority="367" dxfId="1336" stopIfTrue="1">
      <formula>$G137=""</formula>
    </cfRule>
    <cfRule type="expression" priority="368" dxfId="1337" stopIfTrue="1">
      <formula>#REF!&lt;&gt;""</formula>
    </cfRule>
    <cfRule type="expression" priority="369" dxfId="1338" stopIfTrue="1">
      <formula>AND($H137="",$G137&lt;&gt;"")</formula>
    </cfRule>
  </conditionalFormatting>
  <conditionalFormatting sqref="A137">
    <cfRule type="expression" priority="364" dxfId="1336" stopIfTrue="1">
      <formula>$G137=""</formula>
    </cfRule>
    <cfRule type="expression" priority="365" dxfId="1337" stopIfTrue="1">
      <formula>#REF!&lt;&gt;""</formula>
    </cfRule>
    <cfRule type="expression" priority="366" dxfId="1338" stopIfTrue="1">
      <formula>AND($H137="",$G137&lt;&gt;"")</formula>
    </cfRule>
  </conditionalFormatting>
  <conditionalFormatting sqref="A137">
    <cfRule type="expression" priority="361" dxfId="1336" stopIfTrue="1">
      <formula>$G137=""</formula>
    </cfRule>
    <cfRule type="expression" priority="362" dxfId="1337" stopIfTrue="1">
      <formula>#REF!&lt;&gt;""</formula>
    </cfRule>
    <cfRule type="expression" priority="363" dxfId="1338" stopIfTrue="1">
      <formula>AND($H137="",$G137&lt;&gt;"")</formula>
    </cfRule>
  </conditionalFormatting>
  <conditionalFormatting sqref="A222">
    <cfRule type="expression" priority="356" dxfId="1336" stopIfTrue="1">
      <formula>$G222=""</formula>
    </cfRule>
    <cfRule type="expression" priority="357" dxfId="1337" stopIfTrue="1">
      <formula>#REF!&lt;&gt;""</formula>
    </cfRule>
    <cfRule type="expression" priority="358" dxfId="1338" stopIfTrue="1">
      <formula>AND($H222="",$G222&lt;&gt;"")</formula>
    </cfRule>
  </conditionalFormatting>
  <conditionalFormatting sqref="A222">
    <cfRule type="expression" priority="353" dxfId="1336" stopIfTrue="1">
      <formula>$G222=""</formula>
    </cfRule>
    <cfRule type="expression" priority="354" dxfId="1337" stopIfTrue="1">
      <formula>#REF!&lt;&gt;""</formula>
    </cfRule>
    <cfRule type="expression" priority="355" dxfId="1338" stopIfTrue="1">
      <formula>AND($H222="",$G222&lt;&gt;"")</formula>
    </cfRule>
  </conditionalFormatting>
  <conditionalFormatting sqref="A222">
    <cfRule type="expression" priority="350" dxfId="1336" stopIfTrue="1">
      <formula>$G222=""</formula>
    </cfRule>
    <cfRule type="expression" priority="351" dxfId="1337" stopIfTrue="1">
      <formula>#REF!&lt;&gt;""</formula>
    </cfRule>
    <cfRule type="expression" priority="352" dxfId="1338" stopIfTrue="1">
      <formula>AND($H222="",$G222&lt;&gt;"")</formula>
    </cfRule>
  </conditionalFormatting>
  <conditionalFormatting sqref="A222">
    <cfRule type="expression" priority="347" dxfId="1336" stopIfTrue="1">
      <formula>$G222=""</formula>
    </cfRule>
    <cfRule type="expression" priority="348" dxfId="1337" stopIfTrue="1">
      <formula>#REF!&lt;&gt;""</formula>
    </cfRule>
    <cfRule type="expression" priority="349" dxfId="1338" stopIfTrue="1">
      <formula>AND($H222="",$G222&lt;&gt;"")</formula>
    </cfRule>
  </conditionalFormatting>
  <conditionalFormatting sqref="A222">
    <cfRule type="expression" priority="344" dxfId="1336" stopIfTrue="1">
      <formula>$G222=""</formula>
    </cfRule>
    <cfRule type="expression" priority="345" dxfId="1337" stopIfTrue="1">
      <formula>#REF!&lt;&gt;""</formula>
    </cfRule>
    <cfRule type="expression" priority="346" dxfId="1338" stopIfTrue="1">
      <formula>AND($H222="",$G222&lt;&gt;"")</formula>
    </cfRule>
  </conditionalFormatting>
  <conditionalFormatting sqref="A222">
    <cfRule type="expression" priority="341" dxfId="1336" stopIfTrue="1">
      <formula>$G222=""</formula>
    </cfRule>
    <cfRule type="expression" priority="342" dxfId="1337" stopIfTrue="1">
      <formula>#REF!&lt;&gt;""</formula>
    </cfRule>
    <cfRule type="expression" priority="343" dxfId="1338" stopIfTrue="1">
      <formula>AND($H222="",$G222&lt;&gt;"")</formula>
    </cfRule>
  </conditionalFormatting>
  <conditionalFormatting sqref="A222">
    <cfRule type="expression" priority="338" dxfId="1336" stopIfTrue="1">
      <formula>$G222=""</formula>
    </cfRule>
    <cfRule type="expression" priority="339" dxfId="1337" stopIfTrue="1">
      <formula>#REF!&lt;&gt;""</formula>
    </cfRule>
    <cfRule type="expression" priority="340" dxfId="1338" stopIfTrue="1">
      <formula>AND($H222="",$G222&lt;&gt;"")</formula>
    </cfRule>
  </conditionalFormatting>
  <conditionalFormatting sqref="A150:A151">
    <cfRule type="expression" priority="332" dxfId="1336" stopIfTrue="1">
      <formula>$G150=""</formula>
    </cfRule>
    <cfRule type="expression" priority="333" dxfId="1337" stopIfTrue="1">
      <formula>#REF!&lt;&gt;""</formula>
    </cfRule>
    <cfRule type="expression" priority="334" dxfId="1338" stopIfTrue="1">
      <formula>AND($H150="",$G150&lt;&gt;"")</formula>
    </cfRule>
  </conditionalFormatting>
  <conditionalFormatting sqref="A150:A151">
    <cfRule type="expression" priority="326" dxfId="1336" stopIfTrue="1">
      <formula>$G150=""</formula>
    </cfRule>
    <cfRule type="expression" priority="327" dxfId="1337" stopIfTrue="1">
      <formula>#REF!&lt;&gt;""</formula>
    </cfRule>
    <cfRule type="expression" priority="328" dxfId="1338" stopIfTrue="1">
      <formula>AND($H150="",$G150&lt;&gt;"")</formula>
    </cfRule>
  </conditionalFormatting>
  <conditionalFormatting sqref="A150">
    <cfRule type="expression" priority="320" dxfId="1336" stopIfTrue="1">
      <formula>$G150=""</formula>
    </cfRule>
    <cfRule type="expression" priority="321" dxfId="1337" stopIfTrue="1">
      <formula>#REF!&lt;&gt;""</formula>
    </cfRule>
    <cfRule type="expression" priority="322" dxfId="1338" stopIfTrue="1">
      <formula>AND($H150="",$G150&lt;&gt;"")</formula>
    </cfRule>
  </conditionalFormatting>
  <conditionalFormatting sqref="A150:A151">
    <cfRule type="expression" priority="314" dxfId="1336" stopIfTrue="1">
      <formula>$G150=""</formula>
    </cfRule>
    <cfRule type="expression" priority="315" dxfId="1337" stopIfTrue="1">
      <formula>#REF!&lt;&gt;""</formula>
    </cfRule>
    <cfRule type="expression" priority="316" dxfId="1338" stopIfTrue="1">
      <formula>AND($H150="",$G150&lt;&gt;"")</formula>
    </cfRule>
  </conditionalFormatting>
  <conditionalFormatting sqref="A195">
    <cfRule type="expression" priority="296" dxfId="1336" stopIfTrue="1">
      <formula>$G195=""</formula>
    </cfRule>
    <cfRule type="expression" priority="297" dxfId="1337" stopIfTrue="1">
      <formula>#REF!&lt;&gt;""</formula>
    </cfRule>
    <cfRule type="expression" priority="298" dxfId="1338" stopIfTrue="1">
      <formula>AND($H195="",$G195&lt;&gt;"")</formula>
    </cfRule>
  </conditionalFormatting>
  <conditionalFormatting sqref="A195">
    <cfRule type="expression" priority="288" dxfId="1336" stopIfTrue="1">
      <formula>$G195=""</formula>
    </cfRule>
    <cfRule type="expression" priority="289" dxfId="1337" stopIfTrue="1">
      <formula>#REF!&lt;&gt;""</formula>
    </cfRule>
    <cfRule type="expression" priority="290" dxfId="1338" stopIfTrue="1">
      <formula>AND($H195="",$G195&lt;&gt;"")</formula>
    </cfRule>
  </conditionalFormatting>
  <conditionalFormatting sqref="A195">
    <cfRule type="expression" priority="285" dxfId="1336" stopIfTrue="1">
      <formula>$G195=""</formula>
    </cfRule>
    <cfRule type="expression" priority="286" dxfId="1337" stopIfTrue="1">
      <formula>#REF!&lt;&gt;""</formula>
    </cfRule>
    <cfRule type="expression" priority="287" dxfId="1338" stopIfTrue="1">
      <formula>AND($H195="",$G195&lt;&gt;"")</formula>
    </cfRule>
  </conditionalFormatting>
  <conditionalFormatting sqref="A195">
    <cfRule type="expression" priority="278" dxfId="1336" stopIfTrue="1">
      <formula>$G195=""</formula>
    </cfRule>
    <cfRule type="expression" priority="279" dxfId="1337" stopIfTrue="1">
      <formula>#REF!&lt;&gt;""</formula>
    </cfRule>
    <cfRule type="expression" priority="280" dxfId="1338" stopIfTrue="1">
      <formula>AND($H195="",$G195&lt;&gt;"")</formula>
    </cfRule>
  </conditionalFormatting>
  <conditionalFormatting sqref="A196">
    <cfRule type="expression" priority="269" dxfId="1336" stopIfTrue="1">
      <formula>$G196=""</formula>
    </cfRule>
    <cfRule type="expression" priority="270" dxfId="1337" stopIfTrue="1">
      <formula>#REF!&lt;&gt;""</formula>
    </cfRule>
    <cfRule type="expression" priority="271" dxfId="1338" stopIfTrue="1">
      <formula>AND($H196="",$G196&lt;&gt;"")</formula>
    </cfRule>
  </conditionalFormatting>
  <conditionalFormatting sqref="A196">
    <cfRule type="expression" priority="261" dxfId="1336" stopIfTrue="1">
      <formula>$G196=""</formula>
    </cfRule>
    <cfRule type="expression" priority="262" dxfId="1337" stopIfTrue="1">
      <formula>#REF!&lt;&gt;""</formula>
    </cfRule>
    <cfRule type="expression" priority="263" dxfId="1338" stopIfTrue="1">
      <formula>AND($H196="",$G196&lt;&gt;"")</formula>
    </cfRule>
  </conditionalFormatting>
  <conditionalFormatting sqref="A196">
    <cfRule type="expression" priority="253" dxfId="1336" stopIfTrue="1">
      <formula>$G196=""</formula>
    </cfRule>
    <cfRule type="expression" priority="254" dxfId="1337" stopIfTrue="1">
      <formula>#REF!&lt;&gt;""</formula>
    </cfRule>
    <cfRule type="expression" priority="255" dxfId="1338" stopIfTrue="1">
      <formula>AND($H196="",$G196&lt;&gt;"")</formula>
    </cfRule>
  </conditionalFormatting>
  <conditionalFormatting sqref="A196">
    <cfRule type="expression" priority="250" dxfId="1336" stopIfTrue="1">
      <formula>$G196=""</formula>
    </cfRule>
    <cfRule type="expression" priority="251" dxfId="1337" stopIfTrue="1">
      <formula>#REF!&lt;&gt;""</formula>
    </cfRule>
    <cfRule type="expression" priority="252" dxfId="1338" stopIfTrue="1">
      <formula>AND($H196="",$G196&lt;&gt;"")</formula>
    </cfRule>
  </conditionalFormatting>
  <conditionalFormatting sqref="A196">
    <cfRule type="expression" priority="243" dxfId="1336" stopIfTrue="1">
      <formula>$G196=""</formula>
    </cfRule>
    <cfRule type="expression" priority="244" dxfId="1337" stopIfTrue="1">
      <formula>#REF!&lt;&gt;""</formula>
    </cfRule>
    <cfRule type="expression" priority="245" dxfId="1338" stopIfTrue="1">
      <formula>AND($H196="",$G196&lt;&gt;"")</formula>
    </cfRule>
  </conditionalFormatting>
  <conditionalFormatting sqref="A196">
    <cfRule type="expression" priority="231" dxfId="1336" stopIfTrue="1">
      <formula>$G196=""</formula>
    </cfRule>
    <cfRule type="expression" priority="232" dxfId="1337" stopIfTrue="1">
      <formula>#REF!&lt;&gt;""</formula>
    </cfRule>
    <cfRule type="expression" priority="233" dxfId="1338" stopIfTrue="1">
      <formula>AND($H196="",$G196&lt;&gt;"")</formula>
    </cfRule>
  </conditionalFormatting>
  <conditionalFormatting sqref="A196">
    <cfRule type="expression" priority="223" dxfId="1336" stopIfTrue="1">
      <formula>$G196=""</formula>
    </cfRule>
    <cfRule type="expression" priority="224" dxfId="1337" stopIfTrue="1">
      <formula>#REF!&lt;&gt;""</formula>
    </cfRule>
    <cfRule type="expression" priority="225" dxfId="1338" stopIfTrue="1">
      <formula>AND($H196="",$G196&lt;&gt;"")</formula>
    </cfRule>
  </conditionalFormatting>
  <conditionalFormatting sqref="A196">
    <cfRule type="expression" priority="220" dxfId="1336" stopIfTrue="1">
      <formula>$G196=""</formula>
    </cfRule>
    <cfRule type="expression" priority="221" dxfId="1337" stopIfTrue="1">
      <formula>#REF!&lt;&gt;""</formula>
    </cfRule>
    <cfRule type="expression" priority="222" dxfId="1338" stopIfTrue="1">
      <formula>AND($H196="",$G196&lt;&gt;"")</formula>
    </cfRule>
  </conditionalFormatting>
  <conditionalFormatting sqref="A196">
    <cfRule type="expression" priority="213" dxfId="1336" stopIfTrue="1">
      <formula>$G196=""</formula>
    </cfRule>
    <cfRule type="expression" priority="214" dxfId="1337" stopIfTrue="1">
      <formula>#REF!&lt;&gt;""</formula>
    </cfRule>
    <cfRule type="expression" priority="215" dxfId="1338" stopIfTrue="1">
      <formula>AND($H196="",$G196&lt;&gt;"")</formula>
    </cfRule>
  </conditionalFormatting>
  <conditionalFormatting sqref="A196">
    <cfRule type="expression" priority="201" dxfId="1336" stopIfTrue="1">
      <formula>$G196=""</formula>
    </cfRule>
    <cfRule type="expression" priority="202" dxfId="1337" stopIfTrue="1">
      <formula>#REF!&lt;&gt;""</formula>
    </cfRule>
    <cfRule type="expression" priority="203" dxfId="1338" stopIfTrue="1">
      <formula>AND($H196="",$G196&lt;&gt;"")</formula>
    </cfRule>
  </conditionalFormatting>
  <conditionalFormatting sqref="A196">
    <cfRule type="expression" priority="198" dxfId="1336" stopIfTrue="1">
      <formula>$G196=""</formula>
    </cfRule>
    <cfRule type="expression" priority="199" dxfId="1337" stopIfTrue="1">
      <formula>#REF!&lt;&gt;""</formula>
    </cfRule>
    <cfRule type="expression" priority="200" dxfId="1338" stopIfTrue="1">
      <formula>AND($H196="",$G196&lt;&gt;"")</formula>
    </cfRule>
  </conditionalFormatting>
  <conditionalFormatting sqref="A196">
    <cfRule type="expression" priority="191" dxfId="1336" stopIfTrue="1">
      <formula>$G196=""</formula>
    </cfRule>
    <cfRule type="expression" priority="192" dxfId="1337" stopIfTrue="1">
      <formula>#REF!&lt;&gt;""</formula>
    </cfRule>
    <cfRule type="expression" priority="193" dxfId="1338" stopIfTrue="1">
      <formula>AND($H196="",$G196&lt;&gt;"")</formula>
    </cfRule>
  </conditionalFormatting>
  <conditionalFormatting sqref="A196">
    <cfRule type="expression" priority="180" dxfId="1336" stopIfTrue="1">
      <formula>$G196=""</formula>
    </cfRule>
    <cfRule type="expression" priority="181" dxfId="1337" stopIfTrue="1">
      <formula>#REF!&lt;&gt;""</formula>
    </cfRule>
    <cfRule type="expression" priority="182" dxfId="1338" stopIfTrue="1">
      <formula>AND($H196="",$G196&lt;&gt;"")</formula>
    </cfRule>
  </conditionalFormatting>
  <conditionalFormatting sqref="A197">
    <cfRule type="expression" priority="175" dxfId="1336" stopIfTrue="1">
      <formula>$G197=""</formula>
    </cfRule>
    <cfRule type="expression" priority="176" dxfId="1337" stopIfTrue="1">
      <formula>#REF!&lt;&gt;""</formula>
    </cfRule>
    <cfRule type="expression" priority="177" dxfId="1338" stopIfTrue="1">
      <formula>AND($H197="",$G197&lt;&gt;"")</formula>
    </cfRule>
  </conditionalFormatting>
  <conditionalFormatting sqref="A197">
    <cfRule type="expression" priority="172" dxfId="1336" stopIfTrue="1">
      <formula>$G197=""</formula>
    </cfRule>
    <cfRule type="expression" priority="173" dxfId="1337" stopIfTrue="1">
      <formula>#REF!&lt;&gt;""</formula>
    </cfRule>
    <cfRule type="expression" priority="174" dxfId="1338" stopIfTrue="1">
      <formula>AND($H197="",$G197&lt;&gt;"")</formula>
    </cfRule>
  </conditionalFormatting>
  <conditionalFormatting sqref="A197">
    <cfRule type="expression" priority="169" dxfId="1336" stopIfTrue="1">
      <formula>$G197=""</formula>
    </cfRule>
    <cfRule type="expression" priority="170" dxfId="1337" stopIfTrue="1">
      <formula>#REF!&lt;&gt;""</formula>
    </cfRule>
    <cfRule type="expression" priority="171" dxfId="1338" stopIfTrue="1">
      <formula>AND($H197="",$G197&lt;&gt;"")</formula>
    </cfRule>
  </conditionalFormatting>
  <conditionalFormatting sqref="A197">
    <cfRule type="expression" priority="166" dxfId="1336" stopIfTrue="1">
      <formula>$G197=""</formula>
    </cfRule>
    <cfRule type="expression" priority="167" dxfId="1337" stopIfTrue="1">
      <formula>#REF!&lt;&gt;""</formula>
    </cfRule>
    <cfRule type="expression" priority="168" dxfId="1338" stopIfTrue="1">
      <formula>AND($H197="",$G197&lt;&gt;"")</formula>
    </cfRule>
  </conditionalFormatting>
  <conditionalFormatting sqref="A197">
    <cfRule type="expression" priority="163" dxfId="1336" stopIfTrue="1">
      <formula>$G197=""</formula>
    </cfRule>
    <cfRule type="expression" priority="164" dxfId="1337" stopIfTrue="1">
      <formula>#REF!&lt;&gt;""</formula>
    </cfRule>
    <cfRule type="expression" priority="165" dxfId="1338" stopIfTrue="1">
      <formula>AND($H197="",$G197&lt;&gt;"")</formula>
    </cfRule>
  </conditionalFormatting>
  <conditionalFormatting sqref="A197">
    <cfRule type="expression" priority="160" dxfId="1336" stopIfTrue="1">
      <formula>$G197=""</formula>
    </cfRule>
    <cfRule type="expression" priority="161" dxfId="1337" stopIfTrue="1">
      <formula>#REF!&lt;&gt;""</formula>
    </cfRule>
    <cfRule type="expression" priority="162" dxfId="1338" stopIfTrue="1">
      <formula>AND($H197="",$G197&lt;&gt;"")</formula>
    </cfRule>
  </conditionalFormatting>
  <conditionalFormatting sqref="A197">
    <cfRule type="expression" priority="157" dxfId="1336" stopIfTrue="1">
      <formula>$G197=""</formula>
    </cfRule>
    <cfRule type="expression" priority="158" dxfId="1337" stopIfTrue="1">
      <formula>#REF!&lt;&gt;""</formula>
    </cfRule>
    <cfRule type="expression" priority="159" dxfId="1338" stopIfTrue="1">
      <formula>AND($H197="",$G197&lt;&gt;"")</formula>
    </cfRule>
  </conditionalFormatting>
  <conditionalFormatting sqref="A197">
    <cfRule type="expression" priority="154" dxfId="1336" stopIfTrue="1">
      <formula>$G197=""</formula>
    </cfRule>
    <cfRule type="expression" priority="155" dxfId="1337" stopIfTrue="1">
      <formula>#REF!&lt;&gt;""</formula>
    </cfRule>
    <cfRule type="expression" priority="156" dxfId="1338" stopIfTrue="1">
      <formula>AND($H197="",$G197&lt;&gt;"")</formula>
    </cfRule>
  </conditionalFormatting>
  <conditionalFormatting sqref="A199">
    <cfRule type="expression" priority="149" dxfId="1336" stopIfTrue="1">
      <formula>$G199=""</formula>
    </cfRule>
    <cfRule type="expression" priority="150" dxfId="1337" stopIfTrue="1">
      <formula>#REF!&lt;&gt;""</formula>
    </cfRule>
    <cfRule type="expression" priority="151" dxfId="1338" stopIfTrue="1">
      <formula>AND($H199="",$G199&lt;&gt;"")</formula>
    </cfRule>
  </conditionalFormatting>
  <conditionalFormatting sqref="A188">
    <cfRule type="expression" priority="144" dxfId="1336" stopIfTrue="1">
      <formula>$G188=""</formula>
    </cfRule>
    <cfRule type="expression" priority="145" dxfId="1337" stopIfTrue="1">
      <formula>#REF!&lt;&gt;""</formula>
    </cfRule>
    <cfRule type="expression" priority="146" dxfId="1338" stopIfTrue="1">
      <formula>AND($H188="",$G188&lt;&gt;"")</formula>
    </cfRule>
  </conditionalFormatting>
  <conditionalFormatting sqref="A188">
    <cfRule type="expression" priority="136" dxfId="1336" stopIfTrue="1">
      <formula>$G188=""</formula>
    </cfRule>
    <cfRule type="expression" priority="137" dxfId="1337" stopIfTrue="1">
      <formula>#REF!&lt;&gt;""</formula>
    </cfRule>
    <cfRule type="expression" priority="138" dxfId="1338" stopIfTrue="1">
      <formula>AND($H188="",$G188&lt;&gt;"")</formula>
    </cfRule>
  </conditionalFormatting>
  <conditionalFormatting sqref="A188">
    <cfRule type="expression" priority="133" dxfId="1336" stopIfTrue="1">
      <formula>$G188=""</formula>
    </cfRule>
    <cfRule type="expression" priority="134" dxfId="1337" stopIfTrue="1">
      <formula>#REF!&lt;&gt;""</formula>
    </cfRule>
    <cfRule type="expression" priority="135" dxfId="1338" stopIfTrue="1">
      <formula>AND($H188="",$G188&lt;&gt;"")</formula>
    </cfRule>
  </conditionalFormatting>
  <conditionalFormatting sqref="A188">
    <cfRule type="expression" priority="125" dxfId="1336" stopIfTrue="1">
      <formula>$G188=""</formula>
    </cfRule>
    <cfRule type="expression" priority="126" dxfId="1337" stopIfTrue="1">
      <formula>#REF!&lt;&gt;""</formula>
    </cfRule>
    <cfRule type="expression" priority="127" dxfId="1338" stopIfTrue="1">
      <formula>AND($H188="",$G188&lt;&gt;"")</formula>
    </cfRule>
  </conditionalFormatting>
  <conditionalFormatting sqref="A188">
    <cfRule type="expression" priority="118" dxfId="1336" stopIfTrue="1">
      <formula>$G188=""</formula>
    </cfRule>
    <cfRule type="expression" priority="119" dxfId="1337" stopIfTrue="1">
      <formula>#REF!&lt;&gt;""</formula>
    </cfRule>
    <cfRule type="expression" priority="120" dxfId="1338" stopIfTrue="1">
      <formula>AND($H188="",$G188&lt;&gt;"")</formula>
    </cfRule>
  </conditionalFormatting>
  <conditionalFormatting sqref="A188">
    <cfRule type="expression" priority="115" dxfId="1336" stopIfTrue="1">
      <formula>$G188=""</formula>
    </cfRule>
    <cfRule type="expression" priority="116" dxfId="1337" stopIfTrue="1">
      <formula>#REF!&lt;&gt;""</formula>
    </cfRule>
    <cfRule type="expression" priority="117" dxfId="1338" stopIfTrue="1">
      <formula>AND($H188="",$G188&lt;&gt;"")</formula>
    </cfRule>
  </conditionalFormatting>
  <conditionalFormatting sqref="A188">
    <cfRule type="expression" priority="112" dxfId="1336" stopIfTrue="1">
      <formula>$G188=""</formula>
    </cfRule>
    <cfRule type="expression" priority="113" dxfId="1337" stopIfTrue="1">
      <formula>#REF!&lt;&gt;""</formula>
    </cfRule>
    <cfRule type="expression" priority="114" dxfId="1338" stopIfTrue="1">
      <formula>AND($H188="",$G188&lt;&gt;"")</formula>
    </cfRule>
  </conditionalFormatting>
  <conditionalFormatting sqref="A188">
    <cfRule type="expression" priority="109" dxfId="1336" stopIfTrue="1">
      <formula>$G188=""</formula>
    </cfRule>
    <cfRule type="expression" priority="110" dxfId="1337" stopIfTrue="1">
      <formula>#REF!&lt;&gt;""</formula>
    </cfRule>
    <cfRule type="expression" priority="111" dxfId="1338" stopIfTrue="1">
      <formula>AND($H188="",$G188&lt;&gt;"")</formula>
    </cfRule>
  </conditionalFormatting>
  <conditionalFormatting sqref="A188">
    <cfRule type="expression" priority="106" dxfId="1336" stopIfTrue="1">
      <formula>$G188=""</formula>
    </cfRule>
    <cfRule type="expression" priority="107" dxfId="1337" stopIfTrue="1">
      <formula>#REF!&lt;&gt;""</formula>
    </cfRule>
    <cfRule type="expression" priority="108" dxfId="1338" stopIfTrue="1">
      <formula>AND($H188="",$G188&lt;&gt;"")</formula>
    </cfRule>
  </conditionalFormatting>
  <conditionalFormatting sqref="A188">
    <cfRule type="expression" priority="103" dxfId="1336" stopIfTrue="1">
      <formula>$G188=""</formula>
    </cfRule>
    <cfRule type="expression" priority="104" dxfId="1337" stopIfTrue="1">
      <formula>#REF!&lt;&gt;""</formula>
    </cfRule>
    <cfRule type="expression" priority="105" dxfId="1338" stopIfTrue="1">
      <formula>AND($H188="",$G188&lt;&gt;"")</formula>
    </cfRule>
  </conditionalFormatting>
  <conditionalFormatting sqref="A188">
    <cfRule type="expression" priority="100" dxfId="1336" stopIfTrue="1">
      <formula>$G188=""</formula>
    </cfRule>
    <cfRule type="expression" priority="101" dxfId="1337" stopIfTrue="1">
      <formula>#REF!&lt;&gt;""</formula>
    </cfRule>
    <cfRule type="expression" priority="102" dxfId="1338" stopIfTrue="1">
      <formula>AND($H188="",$G188&lt;&gt;"")</formula>
    </cfRule>
  </conditionalFormatting>
  <conditionalFormatting sqref="A188">
    <cfRule type="expression" priority="97" dxfId="1336" stopIfTrue="1">
      <formula>$G188=""</formula>
    </cfRule>
    <cfRule type="expression" priority="98" dxfId="1337" stopIfTrue="1">
      <formula>#REF!&lt;&gt;""</formula>
    </cfRule>
    <cfRule type="expression" priority="99" dxfId="1338" stopIfTrue="1">
      <formula>AND($H188="",$G188&lt;&gt;"")</formula>
    </cfRule>
  </conditionalFormatting>
  <conditionalFormatting sqref="A190">
    <cfRule type="expression" priority="94" dxfId="1336" stopIfTrue="1">
      <formula>$G190=""</formula>
    </cfRule>
    <cfRule type="expression" priority="95" dxfId="1337" stopIfTrue="1">
      <formula>#REF!&lt;&gt;""</formula>
    </cfRule>
    <cfRule type="expression" priority="96" dxfId="1338" stopIfTrue="1">
      <formula>AND($H190="",$G190&lt;&gt;"")</formula>
    </cfRule>
  </conditionalFormatting>
  <conditionalFormatting sqref="A100">
    <cfRule type="expression" priority="88" dxfId="1336" stopIfTrue="1">
      <formula>$H100=""</formula>
    </cfRule>
    <cfRule type="expression" priority="89" dxfId="1337" stopIfTrue="1">
      <formula>#REF!&lt;&gt;""</formula>
    </cfRule>
    <cfRule type="expression" priority="90" dxfId="1338" stopIfTrue="1">
      <formula>AND($I100="",$H100&lt;&gt;"")</formula>
    </cfRule>
  </conditionalFormatting>
  <conditionalFormatting sqref="A100">
    <cfRule type="expression" priority="85" dxfId="1336" stopIfTrue="1">
      <formula>$H100=""</formula>
    </cfRule>
    <cfRule type="expression" priority="86" dxfId="1337" stopIfTrue="1">
      <formula>#REF!&lt;&gt;""</formula>
    </cfRule>
    <cfRule type="expression" priority="87" dxfId="1338" stopIfTrue="1">
      <formula>AND($I100="",$H100&lt;&gt;"")</formula>
    </cfRule>
  </conditionalFormatting>
  <conditionalFormatting sqref="A100">
    <cfRule type="expression" priority="82" dxfId="1336" stopIfTrue="1">
      <formula>$H100=""</formula>
    </cfRule>
    <cfRule type="expression" priority="83" dxfId="1337" stopIfTrue="1">
      <formula>#REF!&lt;&gt;""</formula>
    </cfRule>
    <cfRule type="expression" priority="84" dxfId="1338" stopIfTrue="1">
      <formula>AND($I100="",$H100&lt;&gt;"")</formula>
    </cfRule>
  </conditionalFormatting>
  <conditionalFormatting sqref="A100">
    <cfRule type="expression" priority="79" dxfId="1336" stopIfTrue="1">
      <formula>$H100=""</formula>
    </cfRule>
    <cfRule type="expression" priority="80" dxfId="1337" stopIfTrue="1">
      <formula>#REF!&lt;&gt;""</formula>
    </cfRule>
    <cfRule type="expression" priority="81" dxfId="1338" stopIfTrue="1">
      <formula>AND($I100="",$H100&lt;&gt;"")</formula>
    </cfRule>
  </conditionalFormatting>
  <conditionalFormatting sqref="A100">
    <cfRule type="expression" priority="76" dxfId="1336" stopIfTrue="1">
      <formula>$H100=""</formula>
    </cfRule>
    <cfRule type="expression" priority="77" dxfId="1337" stopIfTrue="1">
      <formula>#REF!&lt;&gt;""</formula>
    </cfRule>
    <cfRule type="expression" priority="78" dxfId="1338" stopIfTrue="1">
      <formula>AND($I100="",$H100&lt;&gt;"")</formula>
    </cfRule>
  </conditionalFormatting>
  <conditionalFormatting sqref="A100">
    <cfRule type="expression" priority="73" dxfId="1336" stopIfTrue="1">
      <formula>$H100=""</formula>
    </cfRule>
    <cfRule type="expression" priority="74" dxfId="1337" stopIfTrue="1">
      <formula>#REF!&lt;&gt;""</formula>
    </cfRule>
    <cfRule type="expression" priority="75" dxfId="1338" stopIfTrue="1">
      <formula>AND($I100="",$H100&lt;&gt;"")</formula>
    </cfRule>
  </conditionalFormatting>
  <conditionalFormatting sqref="A100">
    <cfRule type="expression" priority="70" dxfId="1336" stopIfTrue="1">
      <formula>$H100=""</formula>
    </cfRule>
    <cfRule type="expression" priority="71" dxfId="1337" stopIfTrue="1">
      <formula>#REF!&lt;&gt;""</formula>
    </cfRule>
    <cfRule type="expression" priority="72" dxfId="1338" stopIfTrue="1">
      <formula>AND($I100="",$H100&lt;&gt;"")</formula>
    </cfRule>
  </conditionalFormatting>
  <conditionalFormatting sqref="A100">
    <cfRule type="expression" priority="67" dxfId="1336" stopIfTrue="1">
      <formula>$H100=""</formula>
    </cfRule>
    <cfRule type="expression" priority="68" dxfId="1337" stopIfTrue="1">
      <formula>#REF!&lt;&gt;""</formula>
    </cfRule>
    <cfRule type="expression" priority="69" dxfId="1338" stopIfTrue="1">
      <formula>AND($I100="",$H100&lt;&gt;"")</formula>
    </cfRule>
  </conditionalFormatting>
  <conditionalFormatting sqref="A101:A106">
    <cfRule type="expression" priority="61" dxfId="1336" stopIfTrue="1">
      <formula>$H101=""</formula>
    </cfRule>
    <cfRule type="expression" priority="62" dxfId="1337" stopIfTrue="1">
      <formula>#REF!&lt;&gt;""</formula>
    </cfRule>
    <cfRule type="expression" priority="63" dxfId="1338" stopIfTrue="1">
      <formula>AND($I101="",$H101&lt;&gt;"")</formula>
    </cfRule>
  </conditionalFormatting>
  <conditionalFormatting sqref="A101:A106">
    <cfRule type="expression" priority="58" dxfId="1336" stopIfTrue="1">
      <formula>$H101=""</formula>
    </cfRule>
    <cfRule type="expression" priority="59" dxfId="1337" stopIfTrue="1">
      <formula>#REF!&lt;&gt;""</formula>
    </cfRule>
    <cfRule type="expression" priority="60" dxfId="1338" stopIfTrue="1">
      <formula>AND($I101="",$H101&lt;&gt;"")</formula>
    </cfRule>
  </conditionalFormatting>
  <conditionalFormatting sqref="A101:A106">
    <cfRule type="expression" priority="55" dxfId="1336" stopIfTrue="1">
      <formula>$H101=""</formula>
    </cfRule>
    <cfRule type="expression" priority="56" dxfId="1337" stopIfTrue="1">
      <formula>#REF!&lt;&gt;""</formula>
    </cfRule>
    <cfRule type="expression" priority="57" dxfId="1338" stopIfTrue="1">
      <formula>AND($I101="",$H101&lt;&gt;"")</formula>
    </cfRule>
  </conditionalFormatting>
  <conditionalFormatting sqref="A101:A106">
    <cfRule type="expression" priority="52" dxfId="1336" stopIfTrue="1">
      <formula>$H101=""</formula>
    </cfRule>
    <cfRule type="expression" priority="53" dxfId="1337" stopIfTrue="1">
      <formula>#REF!&lt;&gt;""</formula>
    </cfRule>
    <cfRule type="expression" priority="54" dxfId="1338" stopIfTrue="1">
      <formula>AND($I101="",$H101&lt;&gt;"")</formula>
    </cfRule>
  </conditionalFormatting>
  <conditionalFormatting sqref="A104:A106">
    <cfRule type="expression" priority="46" dxfId="1336" stopIfTrue="1">
      <formula>$H104=""</formula>
    </cfRule>
    <cfRule type="expression" priority="47" dxfId="1337" stopIfTrue="1">
      <formula>#REF!&lt;&gt;""</formula>
    </cfRule>
    <cfRule type="expression" priority="48" dxfId="1338" stopIfTrue="1">
      <formula>AND($I104="",$H104&lt;&gt;"")</formula>
    </cfRule>
  </conditionalFormatting>
  <conditionalFormatting sqref="A104:A106">
    <cfRule type="expression" priority="43" dxfId="1336" stopIfTrue="1">
      <formula>$H104=""</formula>
    </cfRule>
    <cfRule type="expression" priority="44" dxfId="1337" stopIfTrue="1">
      <formula>#REF!&lt;&gt;""</formula>
    </cfRule>
    <cfRule type="expression" priority="45" dxfId="1338" stopIfTrue="1">
      <formula>AND($I104="",$H104&lt;&gt;"")</formula>
    </cfRule>
  </conditionalFormatting>
  <conditionalFormatting sqref="A104:A106">
    <cfRule type="expression" priority="40" dxfId="1336" stopIfTrue="1">
      <formula>$H104=""</formula>
    </cfRule>
    <cfRule type="expression" priority="41" dxfId="1337" stopIfTrue="1">
      <formula>#REF!&lt;&gt;""</formula>
    </cfRule>
    <cfRule type="expression" priority="42" dxfId="1338" stopIfTrue="1">
      <formula>AND($I104="",$H104&lt;&gt;"")</formula>
    </cfRule>
  </conditionalFormatting>
  <conditionalFormatting sqref="A104:A106">
    <cfRule type="expression" priority="37" dxfId="1336" stopIfTrue="1">
      <formula>$H104=""</formula>
    </cfRule>
    <cfRule type="expression" priority="38" dxfId="1337" stopIfTrue="1">
      <formula>#REF!&lt;&gt;""</formula>
    </cfRule>
    <cfRule type="expression" priority="39" dxfId="1338" stopIfTrue="1">
      <formula>AND($I104="",$H104&lt;&gt;"")</formula>
    </cfRule>
  </conditionalFormatting>
  <conditionalFormatting sqref="A107:A108">
    <cfRule type="expression" priority="2347" dxfId="1336" stopIfTrue="1">
      <formula>$G107=""</formula>
    </cfRule>
    <cfRule type="expression" priority="2348" dxfId="1337" stopIfTrue="1">
      <formula>#REF!&lt;&gt;""</formula>
    </cfRule>
    <cfRule type="expression" priority="2349" dxfId="1338" stopIfTrue="1">
      <formula>AND(#REF!="",$G107&lt;&gt;"")</formula>
    </cfRule>
  </conditionalFormatting>
  <conditionalFormatting sqref="A72">
    <cfRule type="expression" priority="25" dxfId="1336" stopIfTrue="1">
      <formula>$G72=""</formula>
    </cfRule>
    <cfRule type="expression" priority="26" dxfId="1337" stopIfTrue="1">
      <formula>#REF!&lt;&gt;""</formula>
    </cfRule>
    <cfRule type="expression" priority="27" dxfId="1338" stopIfTrue="1">
      <formula>AND($H72="",$G72&lt;&gt;"")</formula>
    </cfRule>
  </conditionalFormatting>
  <conditionalFormatting sqref="A72">
    <cfRule type="expression" priority="22" dxfId="1336" stopIfTrue="1">
      <formula>$G72=""</formula>
    </cfRule>
    <cfRule type="expression" priority="23" dxfId="1337" stopIfTrue="1">
      <formula>#REF!&lt;&gt;""</formula>
    </cfRule>
    <cfRule type="expression" priority="24" dxfId="1338" stopIfTrue="1">
      <formula>AND($H72="",$G72&lt;&gt;"")</formula>
    </cfRule>
  </conditionalFormatting>
  <conditionalFormatting sqref="A72">
    <cfRule type="expression" priority="19" dxfId="1336" stopIfTrue="1">
      <formula>$G72=""</formula>
    </cfRule>
    <cfRule type="expression" priority="20" dxfId="1337" stopIfTrue="1">
      <formula>#REF!&lt;&gt;""</formula>
    </cfRule>
    <cfRule type="expression" priority="21" dxfId="1338" stopIfTrue="1">
      <formula>AND($H72="",$G72&lt;&gt;"")</formula>
    </cfRule>
  </conditionalFormatting>
  <conditionalFormatting sqref="A72">
    <cfRule type="expression" priority="16" dxfId="1336" stopIfTrue="1">
      <formula>$G72=""</formula>
    </cfRule>
    <cfRule type="expression" priority="17" dxfId="1337" stopIfTrue="1">
      <formula>#REF!&lt;&gt;""</formula>
    </cfRule>
    <cfRule type="expression" priority="18" dxfId="1338" stopIfTrue="1">
      <formula>AND($H72="",$G72&lt;&gt;"")</formula>
    </cfRule>
  </conditionalFormatting>
  <conditionalFormatting sqref="A72">
    <cfRule type="expression" priority="13" dxfId="1336" stopIfTrue="1">
      <formula>$G72=""</formula>
    </cfRule>
    <cfRule type="expression" priority="14" dxfId="1337" stopIfTrue="1">
      <formula>#REF!&lt;&gt;""</formula>
    </cfRule>
    <cfRule type="expression" priority="15" dxfId="1338" stopIfTrue="1">
      <formula>AND($H72="",$G72&lt;&gt;"")</formula>
    </cfRule>
  </conditionalFormatting>
  <conditionalFormatting sqref="A72">
    <cfRule type="expression" priority="10" dxfId="1336" stopIfTrue="1">
      <formula>$G72=""</formula>
    </cfRule>
    <cfRule type="expression" priority="11" dxfId="1337" stopIfTrue="1">
      <formula>#REF!&lt;&gt;""</formula>
    </cfRule>
    <cfRule type="expression" priority="12" dxfId="1338" stopIfTrue="1">
      <formula>AND($H72="",$G72&lt;&gt;"")</formula>
    </cfRule>
  </conditionalFormatting>
  <conditionalFormatting sqref="A72">
    <cfRule type="expression" priority="7" dxfId="1336" stopIfTrue="1">
      <formula>$G72=""</formula>
    </cfRule>
    <cfRule type="expression" priority="8" dxfId="1337" stopIfTrue="1">
      <formula>#REF!&lt;&gt;""</formula>
    </cfRule>
    <cfRule type="expression" priority="9" dxfId="1338" stopIfTrue="1">
      <formula>AND($H72="",$G72&lt;&gt;"")</formula>
    </cfRule>
  </conditionalFormatting>
  <conditionalFormatting sqref="A72">
    <cfRule type="expression" priority="4" dxfId="1336" stopIfTrue="1">
      <formula>$G72=""</formula>
    </cfRule>
    <cfRule type="expression" priority="5" dxfId="1337" stopIfTrue="1">
      <formula>#REF!&lt;&gt;""</formula>
    </cfRule>
    <cfRule type="expression" priority="6" dxfId="1338" stopIfTrue="1">
      <formula>AND($H72="",$G72&lt;&gt;"")</formula>
    </cfRule>
  </conditionalFormatting>
  <conditionalFormatting sqref="A76">
    <cfRule type="expression" priority="1" dxfId="1336" stopIfTrue="1">
      <formula>$G76=""</formula>
    </cfRule>
    <cfRule type="expression" priority="2" dxfId="1337" stopIfTrue="1">
      <formula>#REF!&lt;&gt;""</formula>
    </cfRule>
    <cfRule type="expression" priority="3" dxfId="1338" stopIfTrue="1">
      <formula>AND($H76="",$G76&lt;&gt;"")</formula>
    </cfRule>
  </conditionalFormatting>
  <printOptions/>
  <pageMargins left="0.5905511811023623" right="0.1968503937007874" top="0.1968503937007874" bottom="0.1968503937007874" header="0" footer="0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A5" sqref="A5:C5"/>
    </sheetView>
  </sheetViews>
  <sheetFormatPr defaultColWidth="9.140625" defaultRowHeight="15"/>
  <cols>
    <col min="1" max="1" width="28.421875" style="179" customWidth="1"/>
    <col min="2" max="2" width="59.28125" style="179" customWidth="1"/>
    <col min="3" max="3" width="11.57421875" style="179" customWidth="1"/>
    <col min="4" max="4" width="20.57421875" style="179" customWidth="1"/>
    <col min="5" max="5" width="14.8515625" style="179" customWidth="1"/>
    <col min="6" max="6" width="15.00390625" style="179" customWidth="1"/>
    <col min="7" max="16384" width="9.140625" style="179" customWidth="1"/>
  </cols>
  <sheetData>
    <row r="1" spans="1:4" ht="15.75">
      <c r="A1" s="189"/>
      <c r="B1" s="505" t="s">
        <v>246</v>
      </c>
      <c r="C1" s="505"/>
      <c r="D1" s="180"/>
    </row>
    <row r="2" spans="1:10" ht="15.75">
      <c r="A2" s="507" t="s">
        <v>133</v>
      </c>
      <c r="B2" s="507"/>
      <c r="C2" s="507"/>
      <c r="D2" s="80"/>
      <c r="E2" s="80"/>
      <c r="F2" s="80"/>
      <c r="G2" s="80"/>
      <c r="H2" s="80"/>
      <c r="I2" s="80"/>
      <c r="J2" s="80"/>
    </row>
    <row r="3" spans="1:10" ht="15.75">
      <c r="A3" s="503" t="s">
        <v>134</v>
      </c>
      <c r="B3" s="503"/>
      <c r="C3" s="503"/>
      <c r="D3" s="79"/>
      <c r="E3" s="79"/>
      <c r="F3" s="79"/>
      <c r="G3" s="79"/>
      <c r="H3" s="79"/>
      <c r="I3" s="79"/>
      <c r="J3" s="79"/>
    </row>
    <row r="4" spans="1:10" ht="15.75">
      <c r="A4" s="504" t="s">
        <v>376</v>
      </c>
      <c r="B4" s="504"/>
      <c r="C4" s="504"/>
      <c r="D4" s="81"/>
      <c r="E4" s="81"/>
      <c r="F4" s="81"/>
      <c r="G4" s="81"/>
      <c r="H4" s="81"/>
      <c r="I4" s="81"/>
      <c r="J4" s="81"/>
    </row>
    <row r="5" spans="1:10" s="181" customFormat="1" ht="15.75">
      <c r="A5" s="508" t="s">
        <v>402</v>
      </c>
      <c r="B5" s="508"/>
      <c r="C5" s="508"/>
      <c r="D5" s="103"/>
      <c r="E5" s="103"/>
      <c r="F5" s="103"/>
      <c r="G5" s="103"/>
      <c r="H5" s="103"/>
      <c r="I5" s="103"/>
      <c r="J5" s="103"/>
    </row>
    <row r="6" spans="1:4" ht="18.75">
      <c r="A6" s="182"/>
      <c r="B6" s="517"/>
      <c r="C6" s="517"/>
      <c r="D6" s="180"/>
    </row>
    <row r="7" spans="1:4" ht="15">
      <c r="A7" s="182"/>
      <c r="B7" s="180"/>
      <c r="C7" s="180"/>
      <c r="D7" s="180"/>
    </row>
    <row r="8" spans="1:3" ht="15.75" customHeight="1">
      <c r="A8" s="518" t="s">
        <v>358</v>
      </c>
      <c r="B8" s="518"/>
      <c r="C8" s="518"/>
    </row>
    <row r="9" spans="1:3" ht="9.75" customHeight="1">
      <c r="A9" s="518"/>
      <c r="B9" s="518"/>
      <c r="C9" s="518"/>
    </row>
    <row r="10" spans="1:3" ht="9" customHeight="1">
      <c r="A10" s="518"/>
      <c r="B10" s="518"/>
      <c r="C10" s="518"/>
    </row>
    <row r="11" spans="1:3" ht="9" customHeight="1">
      <c r="A11" s="518"/>
      <c r="B11" s="518"/>
      <c r="C11" s="518"/>
    </row>
    <row r="12" spans="1:3" ht="32.25" customHeight="1">
      <c r="A12" s="519" t="s">
        <v>8</v>
      </c>
      <c r="B12" s="519"/>
      <c r="C12" s="519"/>
    </row>
    <row r="13" spans="1:3" ht="12.75">
      <c r="A13" s="183" t="s">
        <v>178</v>
      </c>
      <c r="B13" s="183" t="s">
        <v>179</v>
      </c>
      <c r="C13" s="184" t="s">
        <v>180</v>
      </c>
    </row>
    <row r="14" spans="1:3" ht="17.25" customHeight="1">
      <c r="A14" s="185" t="s">
        <v>181</v>
      </c>
      <c r="B14" s="186" t="s">
        <v>182</v>
      </c>
      <c r="C14" s="187">
        <f>C15+C19</f>
        <v>4214.850000000003</v>
      </c>
    </row>
    <row r="15" spans="1:3" ht="25.5">
      <c r="A15" s="185" t="s">
        <v>183</v>
      </c>
      <c r="B15" s="186" t="s">
        <v>184</v>
      </c>
      <c r="C15" s="188">
        <f>C16</f>
        <v>2521.05</v>
      </c>
    </row>
    <row r="16" spans="1:3" ht="25.5">
      <c r="A16" s="185" t="s">
        <v>185</v>
      </c>
      <c r="B16" s="186" t="s">
        <v>186</v>
      </c>
      <c r="C16" s="188">
        <v>2521.05</v>
      </c>
    </row>
    <row r="17" spans="1:3" ht="38.25">
      <c r="A17" s="185" t="s">
        <v>187</v>
      </c>
      <c r="B17" s="186" t="s">
        <v>188</v>
      </c>
      <c r="C17" s="187"/>
    </row>
    <row r="18" spans="1:3" ht="38.25">
      <c r="A18" s="185" t="s">
        <v>371</v>
      </c>
      <c r="B18" s="186" t="s">
        <v>189</v>
      </c>
      <c r="C18" s="187"/>
    </row>
    <row r="19" spans="1:3" ht="12.75">
      <c r="A19" s="185" t="s">
        <v>190</v>
      </c>
      <c r="B19" s="186" t="s">
        <v>191</v>
      </c>
      <c r="C19" s="187">
        <f>C20+C24</f>
        <v>1693.800000000003</v>
      </c>
    </row>
    <row r="20" spans="1:3" ht="12.75">
      <c r="A20" s="185" t="s">
        <v>192</v>
      </c>
      <c r="B20" s="186" t="s">
        <v>193</v>
      </c>
      <c r="C20" s="187">
        <f>C21</f>
        <v>-77205.71956</v>
      </c>
    </row>
    <row r="21" spans="1:3" ht="21.75" customHeight="1">
      <c r="A21" s="185" t="s">
        <v>194</v>
      </c>
      <c r="B21" s="186" t="s">
        <v>195</v>
      </c>
      <c r="C21" s="187">
        <f>C22</f>
        <v>-77205.71956</v>
      </c>
    </row>
    <row r="22" spans="1:3" ht="12.75">
      <c r="A22" s="185" t="s">
        <v>196</v>
      </c>
      <c r="B22" s="186" t="s">
        <v>197</v>
      </c>
      <c r="C22" s="187">
        <f>C23</f>
        <v>-77205.71956</v>
      </c>
    </row>
    <row r="23" spans="1:3" ht="12.75">
      <c r="A23" s="185" t="s">
        <v>198</v>
      </c>
      <c r="B23" s="186" t="s">
        <v>199</v>
      </c>
      <c r="C23" s="187">
        <f>'Прил.1'!C10*-1</f>
        <v>-77205.71956</v>
      </c>
    </row>
    <row r="24" spans="1:3" ht="12.75">
      <c r="A24" s="185" t="s">
        <v>200</v>
      </c>
      <c r="B24" s="186" t="s">
        <v>201</v>
      </c>
      <c r="C24" s="187">
        <f>C25</f>
        <v>78899.51956</v>
      </c>
    </row>
    <row r="25" spans="1:3" ht="12.75">
      <c r="A25" s="185" t="s">
        <v>202</v>
      </c>
      <c r="B25" s="186" t="s">
        <v>203</v>
      </c>
      <c r="C25" s="187">
        <f>C26</f>
        <v>78899.51956</v>
      </c>
    </row>
    <row r="26" spans="1:3" ht="12.75">
      <c r="A26" s="185" t="s">
        <v>204</v>
      </c>
      <c r="B26" s="186" t="s">
        <v>205</v>
      </c>
      <c r="C26" s="187">
        <f>C27</f>
        <v>78899.51956</v>
      </c>
    </row>
    <row r="27" spans="1:3" ht="12.75">
      <c r="A27" s="185" t="s">
        <v>206</v>
      </c>
      <c r="B27" s="186" t="s">
        <v>207</v>
      </c>
      <c r="C27" s="187">
        <f>'Прил. 4'!I10+'Прил.5'!C17*-1</f>
        <v>78899.51956</v>
      </c>
    </row>
  </sheetData>
  <sheetProtection/>
  <mergeCells count="8">
    <mergeCell ref="B1:C1"/>
    <mergeCell ref="B6:C6"/>
    <mergeCell ref="A8:C11"/>
    <mergeCell ref="A12:C12"/>
    <mergeCell ref="A2:C2"/>
    <mergeCell ref="A3:C3"/>
    <mergeCell ref="A4:C4"/>
    <mergeCell ref="A5:C5"/>
  </mergeCells>
  <conditionalFormatting sqref="B1">
    <cfRule type="expression" priority="2" dxfId="1" stopIfTrue="1">
      <formula>$G1&lt;&gt;""</formula>
    </cfRule>
  </conditionalFormatting>
  <conditionalFormatting sqref="A6:A7">
    <cfRule type="expression" priority="1" dxfId="1336" stopIfTrue="1">
      <formula>$D6&lt;&gt;""</formula>
    </cfRule>
  </conditionalFormatting>
  <printOptions/>
  <pageMargins left="0.984251968503937" right="0.1968503937007874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2015-07-14T07:35:08Z</cp:lastPrinted>
  <dcterms:created xsi:type="dcterms:W3CDTF">2013-12-09T09:03:49Z</dcterms:created>
  <dcterms:modified xsi:type="dcterms:W3CDTF">2015-09-30T08:18:17Z</dcterms:modified>
  <cp:category/>
  <cp:version/>
  <cp:contentType/>
  <cp:contentStatus/>
</cp:coreProperties>
</file>