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6" activeTab="3"/>
  </bookViews>
  <sheets>
    <sheet name="прил_1" sheetId="1" r:id="rId1"/>
    <sheet name="прил3" sheetId="2" state="hidden" r:id="rId2"/>
    <sheet name="прил_ 3" sheetId="3" r:id="rId3"/>
    <sheet name="прил_ 4" sheetId="4" r:id="rId4"/>
    <sheet name="прил_ 5" sheetId="5" r:id="rId5"/>
    <sheet name="прил 2" sheetId="6" state="hidden" r:id="rId6"/>
  </sheets>
  <definedNames>
    <definedName name="_xlnm.Print_Area_3">"прилож"</definedName>
    <definedName name="_xlnm.Print_Area_4">'прил_ 4'!$A$1:$H$765</definedName>
    <definedName name="_xlnm.Print_Titles_1">"прил1" 9:9</definedName>
    <definedName name="_xlnm.Print_Titles_3">"прилож"</definedName>
    <definedName name="_xlnm.Print_Titles_4">NA()</definedName>
  </definedNames>
  <calcPr fullCalcOnLoad="1"/>
</workbook>
</file>

<file path=xl/sharedStrings.xml><?xml version="1.0" encoding="utf-8"?>
<sst xmlns="http://schemas.openxmlformats.org/spreadsheetml/2006/main" count="3255" uniqueCount="425">
  <si>
    <t xml:space="preserve">                         Приложение 1</t>
  </si>
  <si>
    <t xml:space="preserve">                                                 к решению Совета депутатов </t>
  </si>
  <si>
    <t xml:space="preserve">                                                         городского поселения Ковылкино</t>
  </si>
  <si>
    <t xml:space="preserve">                                                  от 29 декабря 2011 г. № 3       </t>
  </si>
  <si>
    <t>(в новой редакции от 04.07.2012 г. № 1)</t>
  </si>
  <si>
    <t>ДОХОДЫ  БЮДЖЕТА  ГОРОДСКОГО ПОСЕЛЕНИЯ КОВЫЛКИНО КОВЫЛКИНСКОГО МУНИЦИПАЛЬНОГО РАЙОНА 
РЕСПУБЛИКИ МОРДОВИЯ НА 2012 ГОД</t>
  </si>
  <si>
    <t>(тыс. рублей)</t>
  </si>
  <si>
    <t>Код</t>
  </si>
  <si>
    <t>Наименование</t>
  </si>
  <si>
    <t>Сумма</t>
  </si>
  <si>
    <t>ВСЕГО ДОХОДОВ</t>
  </si>
  <si>
    <t>Раздел 1</t>
  </si>
  <si>
    <t>ДОХОДЫ</t>
  </si>
  <si>
    <t>000 1 01 00000 00 0000 000</t>
  </si>
  <si>
    <t>НАЛОГОВЫЕ И НЕНАЛОГОВЫЕ ДОХОДЫ</t>
  </si>
  <si>
    <t>182 1 01 02000 01 0000 110</t>
  </si>
  <si>
    <t>Налог на доходы физических лиц</t>
  </si>
  <si>
    <t>182 1 01 02021 01 0000 110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</si>
  <si>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</t>
  </si>
  <si>
    <t>182 1 05 00000 00 0000 000</t>
  </si>
  <si>
    <t>НАЛОГИ НА СОВОКУПНЫЙ ДОХОД</t>
  </si>
  <si>
    <t>182 1 05 02000 02 0000 110</t>
  </si>
  <si>
    <t>Единый налог на вмененный доход для отдельных видов деятельности</t>
  </si>
  <si>
    <t>182 1 05 03000 01 0000 110</t>
  </si>
  <si>
    <t>Единый сельскохозяйственный налог</t>
  </si>
  <si>
    <t>182 1 06 00000 01 0000 000</t>
  </si>
  <si>
    <t>Налог на имущество физических лиц</t>
  </si>
  <si>
    <t>182 1 06 01000 01 0000 110</t>
  </si>
  <si>
    <t>182 1 06 06000 01 0000 110</t>
  </si>
  <si>
    <t>Земельный налог</t>
  </si>
  <si>
    <t>182 1 08 00000 00 0000 000</t>
  </si>
  <si>
    <t>ГОСУДАРСТВЕННАЯ ПОШЛИНА, СБОРЫ</t>
  </si>
  <si>
    <t>182 1 08 00000 00 0000 110</t>
  </si>
  <si>
    <t xml:space="preserve">Государственная пошлина за совершение нотариальных действий </t>
  </si>
  <si>
    <t>182 1 09 00000 00 0000 000</t>
  </si>
  <si>
    <t>ЗАДОЛЖЕННОСТЬ ПО ОТМЕНЕННЫМ НАЛОГАМ, СБОРАМ И ИНЫМ ОБЯЗАТЕЛЬНЫМ ПЛАТЕЖАМ</t>
  </si>
  <si>
    <t>1090400000</t>
  </si>
  <si>
    <t xml:space="preserve">Налоги на имущество </t>
  </si>
  <si>
    <t>182 1 09 04050 10 0000 110</t>
  </si>
  <si>
    <t>Задолженность по отмененным налогам и сборам и иным обязательным платежам</t>
  </si>
  <si>
    <t>900 1 11 00000 00 0000 000</t>
  </si>
  <si>
    <t>ДОХОДЫ ОТ ИСПОЛЬЗОВАНИЯ ИМУЩЕСТВА, НАХОДЯЩЕГОСЯ В ГОСУДАРСТВЕННОЙ И МУНИЦИПАЛЬНОЙ СОБСТВЕННОСТИ</t>
  </si>
  <si>
    <t>900 1 11 05013 10 0000 120</t>
  </si>
  <si>
    <t>Доходы, получаемые в виде арендной платы за земельные участки,государственная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</si>
  <si>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900 1 11  05035 10 0000 120</t>
  </si>
  <si>
    <t>Доходы от сдачи в аренду имущества,находящегося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</si>
  <si>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</si>
  <si>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</si>
  <si>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</si>
  <si>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</si>
  <si>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900 1 14 00000 00 0000 000</t>
  </si>
  <si>
    <t>Доходы от продажи  материальных и нематериальных активов</t>
  </si>
  <si>
    <t>900 1 14 02032 10 0000 410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</si>
  <si>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</si>
  <si>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900 1 14 06014 10 0000 430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</si>
  <si>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</si>
  <si>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900 1 16  00000 00 0000 000</t>
  </si>
  <si>
    <t>ШТРАФЫ, САНКЦИИ, ВОЗМЕЩЕНИЕ УЩЕРБА, ПРОДАЖА ЗЕМЛИ</t>
  </si>
  <si>
    <t>900 1 16 00000 00 0000 140</t>
  </si>
  <si>
    <t>Денежные взыскания(штрафы) за нарушение законодательства о налогах и сборах</t>
  </si>
  <si>
    <t>Раздел 2</t>
  </si>
  <si>
    <t>МЕЖБЮДЖЕТНЫЕ ТРАНСФЕРТЫ, ПОЛУЧАЕМЫЕ ИЗ ДРУГИХ БЮДЖЕТОВ БЮДЖЕТНОЙ СИСТЕМЫ РОССИЙСКОЙ ФЕДЕРАЦИИ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</si>
  <si>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</si>
  <si>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</si>
  <si>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</si>
  <si>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</si>
  <si>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</si>
  <si>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945 2 02 01999 10 0000 151</t>
  </si>
  <si>
    <t>Дотации поселениям в зависимости от выполнения социально-экономических показателей</t>
  </si>
  <si>
    <t>000 2 02 01999 10 0000 151</t>
  </si>
  <si>
    <t>Дотации поселениям в зависимости от реализации алкогольной продукции</t>
  </si>
  <si>
    <t>Дотации поселениям в зависимости от доли поставленного сельскохозяйственного сырья для переработки на предприятия переработки</t>
  </si>
  <si>
    <t>000 2 02 01001 10 0000 151</t>
  </si>
  <si>
    <t>Дотация на выравнивание уровня бюджетной обеспеченности</t>
  </si>
  <si>
    <t xml:space="preserve">Дотации бюджетам поселений в зависимости от выполнения социально-экономических показателей </t>
  </si>
  <si>
    <t>Дотации бюджетам поселений в зависимости от выполнения социально-экономических показателей за 2011 год</t>
  </si>
  <si>
    <t>Дотации бюджетам поселений в зависимости от реализации алкогольной продукции по результатам работы за 2010 год</t>
  </si>
  <si>
    <t>Дотации поселениям в зависимости от доли поставленного сельскохозяйственного сырья для переработки на предприятия переработки по результатам работы за 2011 год</t>
  </si>
  <si>
    <t>000 2 02 02000 10 0000 151</t>
  </si>
  <si>
    <t xml:space="preserve">Субвенции бюджетам поселений на осуществление государственных полномочий </t>
  </si>
  <si>
    <t>000 2 02 03024 10 0000 151</t>
  </si>
  <si>
    <t>Субвенции бюджетам поселений на выполнение передаваемых полномочий субъектов Российской Федерации</t>
  </si>
  <si>
    <t>000 2 02 03999 10 0000 151</t>
  </si>
  <si>
    <t>Субвенции на  реализацию государственного стандарта общего образования</t>
  </si>
  <si>
    <t>000 2 02 03021 10 0000 151</t>
  </si>
  <si>
    <t>Субвенции на ежемесячное денежное вознаграждение за классное руководство</t>
  </si>
  <si>
    <t>Прочая субвенция на образование</t>
  </si>
  <si>
    <t>000 2 02 03015 10 0000 151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</si>
  <si>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</si>
  <si>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Субвенция на дошкольное образование</t>
  </si>
  <si>
    <t>Субвенция на здравоохранение</t>
  </si>
  <si>
    <t>Субвенция на проведение мероприятий по физкультуре и спорту</t>
  </si>
  <si>
    <t>000 2 02 03014 10 0000 151</t>
  </si>
  <si>
    <t xml:space="preserve">Субвенция на поощрение лучших учителей 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</si>
  <si>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</si>
  <si>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</si>
  <si>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000 2 02 02042 10 0000 151</t>
  </si>
  <si>
    <t>Субсидии бюджетам поселений на государственную поддержку внедрения комплексных мер модернизации образования</t>
  </si>
  <si>
    <t>000 2 02 02022 10 0000 151</t>
  </si>
  <si>
    <t>Субсидии о присуждение премий Главы администрации</t>
  </si>
  <si>
    <t>000 2 02 02088 10 0001 151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</si>
  <si>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</si>
  <si>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000 2 02 02089 10 0001 151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</si>
  <si>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</si>
  <si>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000 2 02 02077 10 0000 151</t>
  </si>
  <si>
    <t>Субсидии бюджетам поселений на развитие уличной и дорожной сети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</si>
  <si>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</si>
  <si>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000 2 02 02080 10 0000 151</t>
  </si>
  <si>
    <t>Субсидии на софинансирование расходных обязательств, возникающих при обеспечении земельных участков под жилищное строительство коммунальной инфраструктурой</t>
  </si>
  <si>
    <t>Субсидии на софинансирование капитального строительства объектов муниципальной собственности коммунальной и транспортной инфраструктуры для целей обеспечения коммунальной и транспортной инфраструктурой земельных участков для жилищного строительства в 2011 году</t>
  </si>
  <si>
    <t>ДЕФИЦИТ</t>
  </si>
  <si>
    <t xml:space="preserve">                Приложение 3</t>
  </si>
  <si>
    <t xml:space="preserve">                                                      к решению сессии Совета депутатов </t>
  </si>
  <si>
    <t xml:space="preserve">                                                            Ковылкинского муниципального района</t>
  </si>
  <si>
    <t xml:space="preserve">                                               от     17 декабря 2008 года      № 3</t>
  </si>
  <si>
    <t xml:space="preserve">                                                     (в новой редакции от               №      )</t>
  </si>
  <si>
    <t xml:space="preserve">ИСТОЧНИКИ ВНУТРЕННЕГО ФИНАНСИРОВАНИЯ ДЕФИЦИТА БЮДЖЕТА НА 2009 ГОД </t>
  </si>
  <si>
    <t>НАИМЕНОВАНИЕ</t>
  </si>
  <si>
    <t xml:space="preserve">СУММА </t>
  </si>
  <si>
    <t>000 01  05  00  00  00  0000  000</t>
  </si>
  <si>
    <t>изменение остатков средств на счетах по учету средств бюджета Ковылкинского муниципального района</t>
  </si>
  <si>
    <t xml:space="preserve">000 01 00 00 00 00 0000 000 </t>
  </si>
  <si>
    <t>Долговые обязательства Российской Федерации, субъектов Российской Федерации, муниципальных образований, выраженных  в ценных бумагах</t>
  </si>
  <si>
    <t>01001</t>
  </si>
  <si>
    <t>Привлечение средств</t>
  </si>
  <si>
    <t xml:space="preserve">000 01 00 00 00 00 0000 700 </t>
  </si>
  <si>
    <t>Привлечение долговых обязательств Российской Федерации, субъектов Российской Федерации, муниципальных образований, выраженных в ценных бумагах</t>
  </si>
  <si>
    <t xml:space="preserve">000 01 01 00 00 00 0000 700 </t>
  </si>
  <si>
    <t>Привлечение долговых обязательств Российской Федерации, субъектов Российской Федерации, муниципальных образований, выраженных в ценных бумагах, номинированных в валюте Российской Федерации</t>
  </si>
  <si>
    <t>01401</t>
  </si>
  <si>
    <t xml:space="preserve">000 01 01 00 00 02 0000 710 </t>
  </si>
  <si>
    <t>Государственные ценные бумаги субъектов Российской Федерации, номинированные в валюте Российской Федерации</t>
  </si>
  <si>
    <t xml:space="preserve">000 01 00 00 00 00 0000 800 </t>
  </si>
  <si>
    <t>Погашение долговых обязательств Российской Федерации, субъектов Российской Федерации, муниципальных образований, выраженных в ценных бумагах</t>
  </si>
  <si>
    <t xml:space="preserve">000 01 01 00 00 00 0000 800 </t>
  </si>
  <si>
    <t>Погашение долговых обязательств Российской Федерации, субъектов Российской Федерации, муниципальных образований, выраженных в ценных бумагах, номинированных в валюте Российской Федерации</t>
  </si>
  <si>
    <t xml:space="preserve">000 01 01 00 00 02 0000 810 </t>
  </si>
  <si>
    <t>Приложение 3</t>
  </si>
  <si>
    <t>к решению Совета депутатов</t>
  </si>
  <si>
    <t>городского поселения Ковылкино</t>
  </si>
  <si>
    <t>от 29 декабря 2011 г. № 3</t>
  </si>
  <si>
    <t>РАСПРЕДЕЛЕНИЕ РАСХОДОВ БЮДЖЕТА ГОРОДСКОГО ПОСЕЛЕНИЯ КОВЫЛКИНО НА 2012 ГОД ПО РАЗДЕЛАМ, ПОДРАЗДЕЛАМ, ЦЕЛЕВЫМ СТАТЬЯМ И ВИДАМ РАСХОДОВ ФУНКЦИОНАЛЬНОЙ КЛАССИФИКАЦИИ РАСХОДОВ БЮДЖЕТОВ РОССИЙСКОЙ ФЕДЕРАЦИИ</t>
  </si>
  <si>
    <t>(тыс.руб.)</t>
  </si>
  <si>
    <t>Адм</t>
  </si>
  <si>
    <t>Рз</t>
  </si>
  <si>
    <t>ПРз</t>
  </si>
  <si>
    <t>ЦСР</t>
  </si>
  <si>
    <t>ВР</t>
  </si>
  <si>
    <t>ЭК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</si>
  <si>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</si>
  <si>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</si>
  <si>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</si>
  <si>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</si>
  <si>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</si>
  <si>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</si>
  <si>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</si>
  <si>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Председатель законодательного (представительного) органа государственной власти субъекта Российской Федерации</t>
  </si>
  <si>
    <t>0020300</t>
  </si>
  <si>
    <t>Выполнение функций органами местного самоуправления</t>
  </si>
  <si>
    <t>500</t>
  </si>
  <si>
    <t>Оплата труда и начисления на оплату труда</t>
  </si>
  <si>
    <t>210</t>
  </si>
  <si>
    <t>Прочие выплаты</t>
  </si>
  <si>
    <t>212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</si>
  <si>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</si>
  <si>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</si>
  <si>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Центральный аппарат</t>
  </si>
  <si>
    <t>945</t>
  </si>
  <si>
    <t>0020400</t>
  </si>
  <si>
    <t>Заработная плата</t>
  </si>
  <si>
    <t>211</t>
  </si>
  <si>
    <t>Начисления на оплату труда</t>
  </si>
  <si>
    <t>213</t>
  </si>
  <si>
    <t>Приобретение услуг</t>
  </si>
  <si>
    <t>220</t>
  </si>
  <si>
    <t>Услуги связи</t>
  </si>
  <si>
    <t>221</t>
  </si>
  <si>
    <t xml:space="preserve">Транспортные услуги </t>
  </si>
  <si>
    <t>222</t>
  </si>
  <si>
    <t>Коммунальные услуги</t>
  </si>
  <si>
    <t>Арендная плата за пользование имуществом</t>
  </si>
  <si>
    <t>Услуги по содержанию имущества</t>
  </si>
  <si>
    <t>225</t>
  </si>
  <si>
    <t>Прочие услуги</t>
  </si>
  <si>
    <t>226</t>
  </si>
  <si>
    <t>Социальное обеспечение</t>
  </si>
  <si>
    <t>260</t>
  </si>
  <si>
    <t>Социальные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</si>
  <si>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</si>
  <si>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</t>
  </si>
  <si>
    <t>300</t>
  </si>
  <si>
    <t>Увеличение стоимости основных  средств</t>
  </si>
  <si>
    <t>Увеличение стоимости материальных запасов</t>
  </si>
  <si>
    <t>340</t>
  </si>
  <si>
    <t>Уплата налога на имущество организаций и земельного налога</t>
  </si>
  <si>
    <t>0029500</t>
  </si>
  <si>
    <t>РАСХОДЫ</t>
  </si>
  <si>
    <t>200</t>
  </si>
  <si>
    <t>Глава местной администрации (исполнительно-распорядительного органа муниципального образования)</t>
  </si>
  <si>
    <t>0020800</t>
  </si>
  <si>
    <t>Начисления на выплаты по оплате труда</t>
  </si>
  <si>
    <t>07</t>
  </si>
  <si>
    <t>0200002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</si>
  <si>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</si>
  <si>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5210238</t>
  </si>
  <si>
    <t>Обеспечение проведения выборов и референдумов</t>
  </si>
  <si>
    <t>Проведение выборов в представительные органы</t>
  </si>
  <si>
    <t>0200300</t>
  </si>
  <si>
    <t>Резервные фонды</t>
  </si>
  <si>
    <t>11</t>
  </si>
  <si>
    <t>0700500</t>
  </si>
  <si>
    <t>Резервные фонды поселений</t>
  </si>
  <si>
    <t>013</t>
  </si>
  <si>
    <t>290</t>
  </si>
  <si>
    <t>НАЦИОНАЛЬНАЯ БЕЗОПАСНОСТЬ И ПРАВООХРАНИТЕЛЬНАЯ ДЕЯТЕЛЬНОСТЬ</t>
  </si>
  <si>
    <t>03</t>
  </si>
  <si>
    <t>Органы внутренних дел</t>
  </si>
  <si>
    <t>Целевые программы муниципальных образований</t>
  </si>
  <si>
    <t>7950000</t>
  </si>
  <si>
    <t>Приобретение работ, услуг</t>
  </si>
  <si>
    <t>Увеличение стоимости основных средств</t>
  </si>
  <si>
    <t>310</t>
  </si>
  <si>
    <t>Прочие работы, услуги</t>
  </si>
  <si>
    <t>НАЦИОНАЛЬНАЯ ЭКОНОМИКА</t>
  </si>
  <si>
    <t>Сельское хозяйство и рыболовство</t>
  </si>
  <si>
    <t>05</t>
  </si>
  <si>
    <t>Субсидии на поддержку животноводства</t>
  </si>
  <si>
    <t>2603000</t>
  </si>
  <si>
    <t>Безвозмездные перечисления организациям</t>
  </si>
  <si>
    <t>006</t>
  </si>
  <si>
    <t>Безвозмездные перечисления организациям, за исключением государственных и муниципальных организаций</t>
  </si>
  <si>
    <t>242</t>
  </si>
  <si>
    <t>Дорожное хозяйство</t>
  </si>
  <si>
    <t>09</t>
  </si>
  <si>
    <t xml:space="preserve">Развитие уличной и дорожной сети </t>
  </si>
  <si>
    <t>3150254</t>
  </si>
  <si>
    <t>Мероприятия по развитию уличной и дорожной сети, связанных с подготовкой и проведением празднования 1000-летия единения мордовского народа с народами Российского государства, на 2011 год за счет средств федерального бюджета</t>
  </si>
  <si>
    <t>Бюджетные инвестиции</t>
  </si>
  <si>
    <t>3150268</t>
  </si>
  <si>
    <t>003</t>
  </si>
  <si>
    <t xml:space="preserve">Строительство, модернизация, ремонт и содержание автомобильных дорог общего пользования, в том числе дорог в поселениях (за  исключением автомобильных дорог федерального значения)     </t>
  </si>
  <si>
    <t>3150201</t>
  </si>
  <si>
    <t xml:space="preserve">Мероприятия по развитию уличной и дорожной сети, связанных с подготовкой и проведением празднования 1000-летия единения мордовского народа с народами Российского государства, на 2011 год </t>
  </si>
  <si>
    <t>3150269</t>
  </si>
  <si>
    <t>Другие вопросы в области национальной экономики</t>
  </si>
  <si>
    <t>12</t>
  </si>
  <si>
    <t>Мероприятия в области строительства, архитектуры и градостроительства</t>
  </si>
  <si>
    <t>3380000</t>
  </si>
  <si>
    <t>Мероприятия по землеустройству и землепользованию</t>
  </si>
  <si>
    <t>ЖИЛИЩНО-КОММУНАЛЬНОЕ ХОЗЯЙСТВО</t>
  </si>
  <si>
    <t>Жилищное хозяйство</t>
  </si>
  <si>
    <t>Мероприятия в области жилищного хозяйства</t>
  </si>
  <si>
    <t>3520200</t>
  </si>
  <si>
    <t>Работы, услуги по содержанию имущества</t>
  </si>
  <si>
    <t>Обеспечение мероприятий по переселению граждан из аварийного жилищного фонда за счет средств бюджета поселения</t>
  </si>
  <si>
    <t>0980202</t>
  </si>
  <si>
    <t xml:space="preserve">Капитальный ремонт многоквартирных жилых домов за счет поступивших от государственной корпорации Фонд содействия ЖКХ </t>
  </si>
  <si>
    <t>0980101</t>
  </si>
  <si>
    <t>Субсидии юридическим лицам</t>
  </si>
  <si>
    <t xml:space="preserve">Капитальный ремонт многоквартирных жилых домов за счет республиканского бюджета </t>
  </si>
  <si>
    <t>0980201</t>
  </si>
  <si>
    <t>Обеспечение мероприятий по капитальному ремонту многоквартирных жилых домов за счет средств бюджета поселения</t>
  </si>
  <si>
    <t>безвозмездные перечисления организациям</t>
  </si>
  <si>
    <t>240</t>
  </si>
  <si>
    <t>Муниципальная целевая программа «Энергосбережение и повышение энергетической эффективности в городском поселении Ковылкино Ковылкинского муниципального района РМ на 2012-2015 годы»</t>
  </si>
  <si>
    <t>Коммунальное хозяйство</t>
  </si>
  <si>
    <t>Мероприятия в области коммунального хозяйства</t>
  </si>
  <si>
    <t>3530500</t>
  </si>
  <si>
    <t>Обеспечение коммунальной и транспортной инфраструктурой земельных участков для жилищного строительства</t>
  </si>
  <si>
    <t>5222500</t>
  </si>
  <si>
    <t xml:space="preserve">Обеспечение земельных участков под жилищное строительство коммунальной инфраструктурой </t>
  </si>
  <si>
    <t>5222503</t>
  </si>
  <si>
    <t>Благоустройство</t>
  </si>
  <si>
    <t>Уличное освещение</t>
  </si>
  <si>
    <t>6000100</t>
  </si>
  <si>
    <t>223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</si>
  <si>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</si>
  <si>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</si>
  <si>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Безвозмездные перечисления государственным и муниципальным организациям</t>
  </si>
  <si>
    <t>241</t>
  </si>
  <si>
    <t xml:space="preserve">Безвозмездные перечисления организациям, за исключением государственных и муниципальных организаций  </t>
  </si>
  <si>
    <t>Озеленение</t>
  </si>
  <si>
    <t>6000300</t>
  </si>
  <si>
    <t>Организация и содержание мест захоронения</t>
  </si>
  <si>
    <t>6000400</t>
  </si>
  <si>
    <t>6000500</t>
  </si>
  <si>
    <t>СОЦИАЛЬНАЯ ПОЛИТИКА</t>
  </si>
  <si>
    <t>10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</si>
  <si>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</si>
  <si>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</si>
  <si>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</si>
  <si>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005</t>
  </si>
  <si>
    <t>Пенсии, пособия, выплачиваемые организациями сектора государственного управления</t>
  </si>
  <si>
    <t>Социальное обеспечение населения</t>
  </si>
  <si>
    <t xml:space="preserve">Оказание других видов социальной помощи </t>
  </si>
  <si>
    <t>Пособия по социальной помощи населению</t>
  </si>
  <si>
    <t>Дополнительные меры социальной поддержки гражданам на возмещение части платы за места общего пользования</t>
  </si>
  <si>
    <t>Расходы</t>
  </si>
  <si>
    <t>Приложение 4</t>
  </si>
  <si>
    <t xml:space="preserve">ВЕДОМСТВЕННАЯ СТРУКТУРА РАСХОДОВ БЮДЖЕТА 
городского поселения Ковылкино  на 2012 год        
</t>
  </si>
  <si>
    <t>Профицит</t>
  </si>
  <si>
    <t>Образование</t>
  </si>
  <si>
    <t>Дошкольное образование</t>
  </si>
  <si>
    <t>4209900</t>
  </si>
  <si>
    <t>001</t>
  </si>
  <si>
    <t>Школы-детские сады, школы начальные, неполные средние и средние</t>
  </si>
  <si>
    <t>4219900</t>
  </si>
  <si>
    <t>Ежемесячное денежное вознаграждение за классное руководство</t>
  </si>
  <si>
    <t>5201100</t>
  </si>
  <si>
    <t>Выполнение функций бюджетными учреждениями</t>
  </si>
  <si>
    <t>5200900</t>
  </si>
  <si>
    <t>КУЛЬТУРА</t>
  </si>
  <si>
    <t>08</t>
  </si>
  <si>
    <t>КЛУБЫ</t>
  </si>
  <si>
    <t>4409900</t>
  </si>
  <si>
    <t>4409500</t>
  </si>
  <si>
    <t>БИБЛИОТЕКИ</t>
  </si>
  <si>
    <t>4429900</t>
  </si>
  <si>
    <t>Обеспечение деятельности подведомственных учреждений</t>
  </si>
  <si>
    <t>4429500</t>
  </si>
  <si>
    <t>Здравоохранение и спорт</t>
  </si>
  <si>
    <t>О9</t>
  </si>
  <si>
    <t>Здравоохранение</t>
  </si>
  <si>
    <t>Больницы, клиники, госпитали, медико-санитарные части</t>
  </si>
  <si>
    <t>4709900</t>
  </si>
  <si>
    <t xml:space="preserve">                                   Приложение 5</t>
  </si>
  <si>
    <t xml:space="preserve">                                                             к решению Совета депутатов </t>
  </si>
  <si>
    <t xml:space="preserve">                                                                    городского поселения Ковылкино</t>
  </si>
  <si>
    <t xml:space="preserve">                                                            от 29 декабря 2011 г. № 3       </t>
  </si>
  <si>
    <t>Источники внутреннего финансирования дефицита  бюджета городского поселения Ковылкино Ковылкинского муниципального района на 2012 год</t>
  </si>
  <si>
    <t>000 90  00  00  00  00  0000  000</t>
  </si>
  <si>
    <t>Источники финансирования дефицита бюджета - всего</t>
  </si>
  <si>
    <t>000 01  00  00  00  00  0000  000</t>
  </si>
  <si>
    <t>ИСТОЧНИКИ ВНУТРЕННЕГО ФИНАНСИРОВАНИЯ ДЕФИЦИТОВ  БЮДЖЕТОВ</t>
  </si>
  <si>
    <t>000 01  03  00  00  00  0000  000</t>
  </si>
  <si>
    <t>Бюджетные кредиты от других бюджетов бюджетной  системы Российской Федерации</t>
  </si>
  <si>
    <t>000 01  03  00  00  00  0000  800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</si>
  <si>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</si>
  <si>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000 01  03  00  00  10  0000  810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</si>
  <si>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</si>
  <si>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</si>
  <si>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</si>
  <si>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</si>
  <si>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</si>
  <si>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</si>
  <si>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</si>
  <si>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</si>
  <si>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000 01  05  02  01  10  0000  510</t>
  </si>
  <si>
    <t>Увеличение прочих остатков денежных средств  бюджетов поселений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</si>
  <si>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</si>
  <si>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</si>
  <si>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</si>
  <si>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</si>
  <si>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</si>
  <si>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</si>
  <si>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000 01  05  02  01  10  0000  610</t>
  </si>
  <si>
    <t>Уменьшение прочих остатков денежных средств  бюджетов поселений</t>
  </si>
  <si>
    <t>Приложение 2</t>
  </si>
  <si>
    <t xml:space="preserve">к решению Совета депутатов городского поселения </t>
  </si>
  <si>
    <t>Ковылкино Ковылкинского муниципального района</t>
  </si>
  <si>
    <t xml:space="preserve">от 29 декабря 2011 г. № 3                                               </t>
  </si>
  <si>
    <t xml:space="preserve">               (в новой редакции от 31.01.2012 г. № 2)</t>
  </si>
  <si>
    <t xml:space="preserve">Перечень кодов бюджетной классификации, закрепленных за администратором  доходов  бюджета  городского поселения Ковылкино Ковылкинского муниципального района Республики Мордовия </t>
  </si>
  <si>
    <t>тыс.руб.</t>
  </si>
  <si>
    <t>Код бюджетной классификации РФ</t>
  </si>
  <si>
    <t xml:space="preserve">Наименование </t>
  </si>
  <si>
    <t>администратора доходов</t>
  </si>
  <si>
    <t>дохода местного бюджета</t>
  </si>
  <si>
    <t xml:space="preserve">Администрация  городского поселения Ковылкино Ковылкинского муниципального района РМ 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</si>
  <si>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</si>
  <si>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</si>
  <si>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</si>
  <si>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</si>
  <si>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1 13 01995 10 0000 130</t>
  </si>
  <si>
    <t>Прочие доходы от оказания платных услуг (работ) получателями средств бюджетов поселений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</si>
  <si>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</si>
  <si>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</si>
  <si>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</si>
  <si>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</si>
  <si>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</si>
  <si>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</si>
  <si>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</si>
  <si>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</si>
  <si>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1 15 02050 10 0000 140</t>
  </si>
  <si>
    <t>Платежи, взимаемые органами местного самоуправления (организациями) поселений за выполнение определенных функций</t>
  </si>
  <si>
    <t>1 16 23050 10 0000 140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</si>
  <si>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</si>
  <si>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</si>
  <si>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</si>
  <si>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</si>
  <si>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</si>
  <si>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</si>
  <si>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</si>
  <si>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</si>
  <si>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Дотации бюджетам поселений на выравнивание бюджетной обеспеченности</t>
  </si>
  <si>
    <t>2 02 01999 10 0000 151</t>
  </si>
  <si>
    <t>Прочие дотации бюджетам поселений</t>
  </si>
  <si>
    <t>2 02 02042 10 0000 151</t>
  </si>
  <si>
    <t>2 02 02071 10 0000 151</t>
  </si>
  <si>
    <t>Субсидии бюджетам поселений на предоставление грантов в области науки, культуры, искусства и средств массовой информации</t>
  </si>
  <si>
    <t>2 02 02077 10 0000 151</t>
  </si>
  <si>
    <t>2 02 02080 10 0000 151</t>
  </si>
  <si>
    <t>Субсидии бюджетам поселений для обеспечения земельных участков коммунальной инфраструктурой в целях жилищного строительства</t>
  </si>
  <si>
    <t>2 02 02088 10 0001 151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</si>
  <si>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</si>
  <si>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2 02 02089 10 0001 151</t>
  </si>
  <si>
    <t>2 02 03014 10 0000 151</t>
  </si>
  <si>
    <t>Субвенции бюджетам поселений на поощрение лучших учителей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</si>
  <si>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</si>
  <si>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</si>
  <si>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2 02 03021 10 0000 151</t>
  </si>
  <si>
    <t>Субвенции бюджетам поселений на ежемесячное денежное вознаграждение за классное руководство</t>
  </si>
  <si>
    <t>2 02 03999 10 0000 151</t>
  </si>
  <si>
    <t>Прочие субвенции бюджетам поселений</t>
  </si>
  <si>
    <t>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</si>
  <si>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</si>
  <si>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2 07 05000 10 0000 180</t>
  </si>
  <si>
    <t>Прочие безвозмездные поступления в бюджеты поселений</t>
  </si>
  <si>
    <t>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</si>
  <si>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</si>
  <si>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2 18 05010 10 0000 180</t>
  </si>
  <si>
    <t>Доходы бюджетов поселений от возврата бюджетными учреждениями остатков субсидий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</si>
  <si>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</si>
  <si>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</si>
  <si>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2 02 03024 10 0000 151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</si>
</sst>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\ #,##0.00&quot;    &quot;;\-#,##0.00&quot;    &quot;;&quot; -&quot;#&quot;    &quot;;@\ "/>
    <numFmt numFmtId="166" formatCode="\ #,##0&quot;    &quot;;\-#,##0&quot;    &quot;;&quot; -    &quot;;@\ "/>
    <numFmt numFmtId="167" formatCode="#,##0.00"/>
    <numFmt numFmtId="168" formatCode="#,##0.0"/>
    <numFmt numFmtId="169" formatCode="@"/>
    <numFmt numFmtId="170" formatCode="#,##0.00000"/>
    <numFmt numFmtId="171" formatCode="0.0"/>
    <numFmt numFmtId="172" formatCode="#,##0.0;[RED]\-#,##0.0"/>
    <numFmt numFmtId="173" formatCode="0.00"/>
    <numFmt numFmtId="174" formatCode="0.0000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Verdana"/>
      <family val="2"/>
    </font>
    <font>
      <b/>
      <sz val="10"/>
      <name val="Times New Roman"/>
      <family val="1"/>
    </font>
    <font>
      <b/>
      <sz val="14"/>
      <name val="Arial Cyr"/>
      <family val="2"/>
    </font>
    <font>
      <sz val="10"/>
      <name val="Times New Roman"/>
      <family val="1"/>
    </font>
    <font>
      <sz val="12"/>
      <name val="Arial Cyr"/>
      <family val="2"/>
    </font>
    <font>
      <sz val="12"/>
      <name val="Arial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Verdana"/>
      <family val="2"/>
    </font>
    <font>
      <b/>
      <sz val="16"/>
      <name val="Times New Roman"/>
      <family val="1"/>
    </font>
    <font>
      <b/>
      <sz val="10"/>
      <name val="Arial Cyr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6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1" fillId="11" borderId="0">
      <alignment/>
      <protection/>
    </xf>
    <xf numFmtId="164" fontId="1" fillId="12" borderId="0">
      <alignment/>
      <protection/>
    </xf>
    <xf numFmtId="164" fontId="1" fillId="13" borderId="0">
      <alignment/>
      <protection/>
    </xf>
    <xf numFmtId="164" fontId="1" fillId="14" borderId="0">
      <alignment/>
      <protection/>
    </xf>
    <xf numFmtId="164" fontId="1" fillId="5" borderId="0">
      <alignment/>
      <protection/>
    </xf>
    <xf numFmtId="164" fontId="1" fillId="3" borderId="0">
      <alignment/>
      <protection/>
    </xf>
    <xf numFmtId="164" fontId="1" fillId="9" borderId="0">
      <alignment/>
      <protection/>
    </xf>
    <xf numFmtId="164" fontId="1" fillId="7" borderId="0">
      <alignment/>
      <protection/>
    </xf>
    <xf numFmtId="164" fontId="1" fillId="15" borderId="0">
      <alignment/>
      <protection/>
    </xf>
    <xf numFmtId="164" fontId="1" fillId="14" borderId="0">
      <alignment/>
      <protection/>
    </xf>
    <xf numFmtId="164" fontId="1" fillId="9" borderId="0">
      <alignment/>
      <protection/>
    </xf>
    <xf numFmtId="164" fontId="1" fillId="16" borderId="0">
      <alignment/>
      <protection/>
    </xf>
    <xf numFmtId="164" fontId="2" fillId="17" borderId="0">
      <alignment/>
      <protection/>
    </xf>
    <xf numFmtId="164" fontId="2" fillId="7" borderId="0">
      <alignment/>
      <protection/>
    </xf>
    <xf numFmtId="164" fontId="2" fillId="15" borderId="0">
      <alignment/>
      <protection/>
    </xf>
    <xf numFmtId="164" fontId="2" fillId="18" borderId="0">
      <alignment/>
      <protection/>
    </xf>
    <xf numFmtId="164" fontId="2" fillId="10" borderId="0">
      <alignment/>
      <protection/>
    </xf>
    <xf numFmtId="164" fontId="2" fillId="19" borderId="0">
      <alignment/>
      <protection/>
    </xf>
    <xf numFmtId="164" fontId="2" fillId="20" borderId="0">
      <alignment/>
      <protection/>
    </xf>
    <xf numFmtId="164" fontId="2" fillId="21" borderId="0">
      <alignment/>
      <protection/>
    </xf>
    <xf numFmtId="164" fontId="2" fillId="22" borderId="0">
      <alignment/>
      <protection/>
    </xf>
    <xf numFmtId="164" fontId="2" fillId="18" borderId="0">
      <alignment/>
      <protection/>
    </xf>
    <xf numFmtId="164" fontId="2" fillId="10" borderId="0">
      <alignment/>
      <protection/>
    </xf>
    <xf numFmtId="164" fontId="2" fillId="23" borderId="0">
      <alignment/>
      <protection/>
    </xf>
    <xf numFmtId="164" fontId="3" fillId="12" borderId="0">
      <alignment/>
      <protection/>
    </xf>
    <xf numFmtId="164" fontId="4" fillId="6" borderId="1">
      <alignment/>
      <protection/>
    </xf>
    <xf numFmtId="164" fontId="5" fillId="24" borderId="2">
      <alignment/>
      <protection/>
    </xf>
    <xf numFmtId="165" fontId="6" fillId="0" borderId="0">
      <alignment/>
      <protection/>
    </xf>
    <xf numFmtId="164" fontId="7" fillId="0" borderId="0">
      <alignment/>
      <protection/>
    </xf>
    <xf numFmtId="164" fontId="8" fillId="13" borderId="0">
      <alignment/>
      <protection/>
    </xf>
    <xf numFmtId="164" fontId="9" fillId="0" borderId="3">
      <alignment/>
      <protection/>
    </xf>
    <xf numFmtId="164" fontId="10" fillId="0" borderId="4">
      <alignment/>
      <protection/>
    </xf>
    <xf numFmtId="164" fontId="11" fillId="0" borderId="5">
      <alignment/>
      <protection/>
    </xf>
    <xf numFmtId="164" fontId="11" fillId="0" borderId="0">
      <alignment/>
      <protection/>
    </xf>
    <xf numFmtId="164" fontId="12" fillId="3" borderId="1">
      <alignment/>
      <protection/>
    </xf>
    <xf numFmtId="164" fontId="13" fillId="0" borderId="6">
      <alignment/>
      <protection/>
    </xf>
    <xf numFmtId="164" fontId="14" fillId="8" borderId="0">
      <alignment/>
      <protection/>
    </xf>
    <xf numFmtId="164" fontId="6" fillId="0" borderId="0">
      <alignment/>
      <protection/>
    </xf>
    <xf numFmtId="164" fontId="6" fillId="4" borderId="7">
      <alignment/>
      <protection/>
    </xf>
    <xf numFmtId="164" fontId="15" fillId="6" borderId="8">
      <alignment/>
      <protection/>
    </xf>
    <xf numFmtId="164" fontId="16" fillId="0" borderId="0">
      <alignment/>
      <protection/>
    </xf>
    <xf numFmtId="164" fontId="17" fillId="0" borderId="9">
      <alignment/>
      <protection/>
    </xf>
    <xf numFmtId="164" fontId="18" fillId="0" borderId="0">
      <alignment/>
      <protection/>
    </xf>
    <xf numFmtId="164" fontId="2" fillId="1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25" borderId="0" applyNumberFormat="0" applyBorder="0" applyAlignment="0" applyProtection="0"/>
    <xf numFmtId="164" fontId="2" fillId="10" borderId="0" applyNumberFormat="0" applyBorder="0" applyAlignment="0" applyProtection="0"/>
    <xf numFmtId="164" fontId="2" fillId="26" borderId="0" applyNumberFormat="0" applyBorder="0" applyAlignment="0" applyProtection="0"/>
    <xf numFmtId="164" fontId="12" fillId="3" borderId="1" applyNumberFormat="0" applyAlignment="0" applyProtection="0"/>
    <xf numFmtId="164" fontId="15" fillId="2" borderId="8" applyNumberFormat="0" applyAlignment="0" applyProtection="0"/>
    <xf numFmtId="164" fontId="4" fillId="2" borderId="1" applyNumberFormat="0" applyAlignment="0" applyProtection="0"/>
    <xf numFmtId="164" fontId="19" fillId="0" borderId="10" applyNumberFormat="0" applyFill="0" applyAlignment="0" applyProtection="0"/>
    <xf numFmtId="164" fontId="20" fillId="0" borderId="4" applyNumberFormat="0" applyFill="0" applyAlignment="0" applyProtection="0"/>
    <xf numFmtId="164" fontId="21" fillId="0" borderId="11" applyNumberFormat="0" applyFill="0" applyAlignment="0" applyProtection="0"/>
    <xf numFmtId="164" fontId="21" fillId="0" borderId="0" applyNumberFormat="0" applyFill="0" applyBorder="0" applyAlignment="0" applyProtection="0"/>
    <xf numFmtId="164" fontId="17" fillId="0" borderId="12" applyNumberFormat="0" applyFill="0" applyAlignment="0" applyProtection="0"/>
    <xf numFmtId="164" fontId="5" fillId="24" borderId="2" applyNumberFormat="0" applyAlignment="0" applyProtection="0"/>
    <xf numFmtId="164" fontId="22" fillId="0" borderId="0" applyNumberFormat="0" applyFill="0" applyBorder="0" applyAlignment="0" applyProtection="0"/>
    <xf numFmtId="164" fontId="14" fillId="8" borderId="0" applyNumberFormat="0" applyBorder="0" applyAlignment="0" applyProtection="0"/>
    <xf numFmtId="164" fontId="6" fillId="0" borderId="0">
      <alignment/>
      <protection/>
    </xf>
    <xf numFmtId="164" fontId="6" fillId="0" borderId="0">
      <alignment/>
      <protection/>
    </xf>
    <xf numFmtId="164" fontId="3" fillId="12" borderId="0" applyNumberFormat="0" applyBorder="0" applyAlignment="0" applyProtection="0"/>
    <xf numFmtId="164" fontId="7" fillId="0" borderId="0" applyNumberFormat="0" applyFill="0" applyBorder="0" applyAlignment="0" applyProtection="0"/>
    <xf numFmtId="164" fontId="0" fillId="4" borderId="7" applyNumberFormat="0" applyAlignment="0" applyProtection="0"/>
    <xf numFmtId="164" fontId="13" fillId="0" borderId="6" applyNumberFormat="0" applyFill="0" applyAlignment="0" applyProtection="0"/>
    <xf numFmtId="164" fontId="18" fillId="0" borderId="0" applyNumberFormat="0" applyFill="0" applyBorder="0" applyAlignment="0" applyProtection="0"/>
    <xf numFmtId="166" fontId="6" fillId="0" borderId="0">
      <alignment/>
      <protection/>
    </xf>
    <xf numFmtId="165" fontId="6" fillId="0" borderId="0">
      <alignment/>
      <protection/>
    </xf>
    <xf numFmtId="164" fontId="8" fillId="13" borderId="0" applyNumberFormat="0" applyBorder="0" applyAlignment="0" applyProtection="0"/>
  </cellStyleXfs>
  <cellXfs count="263">
    <xf numFmtId="164" fontId="0" fillId="0" borderId="0" xfId="0" applyAlignment="1">
      <alignment/>
    </xf>
    <xf numFmtId="164" fontId="23" fillId="0" borderId="0" xfId="75" applyFont="1" applyAlignment="1" applyProtection="1">
      <alignment horizontal="left" vertical="center"/>
      <protection locked="0"/>
    </xf>
    <xf numFmtId="164" fontId="23" fillId="0" borderId="0" xfId="75" applyFont="1" applyProtection="1">
      <alignment/>
      <protection locked="0"/>
    </xf>
    <xf numFmtId="167" fontId="23" fillId="0" borderId="0" xfId="75" applyNumberFormat="1" applyFont="1" applyFill="1" applyProtection="1">
      <alignment/>
      <protection locked="0"/>
    </xf>
    <xf numFmtId="168" fontId="24" fillId="0" borderId="0" xfId="75" applyNumberFormat="1" applyFont="1" applyFill="1" applyBorder="1" applyAlignment="1" applyProtection="1">
      <alignment horizontal="center"/>
      <protection locked="0"/>
    </xf>
    <xf numFmtId="164" fontId="6" fillId="0" borderId="0" xfId="75" applyAlignment="1" applyProtection="1">
      <alignment vertical="center"/>
      <protection locked="0"/>
    </xf>
    <xf numFmtId="164" fontId="25" fillId="0" borderId="0" xfId="75" applyFont="1" applyFill="1" applyBorder="1" applyAlignment="1" applyProtection="1">
      <alignment horizontal="center"/>
      <protection locked="0"/>
    </xf>
    <xf numFmtId="164" fontId="26" fillId="0" borderId="0" xfId="75" applyFont="1" applyAlignment="1" applyProtection="1">
      <alignment horizontal="right"/>
      <protection locked="0"/>
    </xf>
    <xf numFmtId="164" fontId="6" fillId="0" borderId="0" xfId="75" applyProtection="1">
      <alignment/>
      <protection locked="0"/>
    </xf>
    <xf numFmtId="164" fontId="26" fillId="0" borderId="0" xfId="75" applyFont="1" applyFill="1" applyAlignment="1" applyProtection="1">
      <alignment horizontal="center"/>
      <protection locked="0"/>
    </xf>
    <xf numFmtId="164" fontId="25" fillId="0" borderId="0" xfId="75" applyFont="1" applyBorder="1" applyAlignment="1" applyProtection="1">
      <alignment horizontal="center"/>
      <protection locked="0"/>
    </xf>
    <xf numFmtId="164" fontId="25" fillId="0" borderId="0" xfId="75" applyFont="1" applyFill="1" applyBorder="1" applyAlignment="1" applyProtection="1">
      <alignment horizontal="right"/>
      <protection locked="0"/>
    </xf>
    <xf numFmtId="164" fontId="23" fillId="0" borderId="0" xfId="75" applyFont="1" applyAlignment="1" applyProtection="1">
      <alignment horizontal="center"/>
      <protection locked="0"/>
    </xf>
    <xf numFmtId="167" fontId="27" fillId="0" borderId="0" xfId="75" applyNumberFormat="1" applyFont="1" applyFill="1" applyBorder="1" applyAlignment="1" applyProtection="1">
      <alignment horizontal="right"/>
      <protection locked="0"/>
    </xf>
    <xf numFmtId="164" fontId="28" fillId="0" borderId="0" xfId="75" applyFont="1" applyBorder="1" applyAlignment="1" applyProtection="1">
      <alignment horizontal="center" vertical="center" wrapText="1" shrinkToFit="1"/>
      <protection locked="0"/>
    </xf>
    <xf numFmtId="164" fontId="29" fillId="0" borderId="0" xfId="75" applyFont="1" applyAlignment="1" applyProtection="1">
      <alignment horizontal="left" vertical="center" wrapText="1"/>
      <protection locked="0"/>
    </xf>
    <xf numFmtId="164" fontId="29" fillId="0" borderId="0" xfId="75" applyFont="1" applyAlignment="1" applyProtection="1">
      <alignment horizontal="center"/>
      <protection locked="0"/>
    </xf>
    <xf numFmtId="167" fontId="30" fillId="0" borderId="0" xfId="75" applyNumberFormat="1" applyFont="1" applyFill="1" applyAlignment="1" applyProtection="1">
      <alignment horizontal="right"/>
      <protection locked="0"/>
    </xf>
    <xf numFmtId="164" fontId="23" fillId="0" borderId="0" xfId="75" applyFont="1" applyBorder="1" applyProtection="1">
      <alignment/>
      <protection locked="0"/>
    </xf>
    <xf numFmtId="164" fontId="28" fillId="2" borderId="13" xfId="75" applyFont="1" applyFill="1" applyBorder="1" applyAlignment="1" applyProtection="1">
      <alignment horizontal="center" vertical="center"/>
      <protection locked="0"/>
    </xf>
    <xf numFmtId="167" fontId="28" fillId="2" borderId="13" xfId="75" applyNumberFormat="1" applyFont="1" applyFill="1" applyBorder="1" applyAlignment="1" applyProtection="1">
      <alignment horizontal="center" vertical="center"/>
      <protection locked="0"/>
    </xf>
    <xf numFmtId="168" fontId="28" fillId="2" borderId="13" xfId="75" applyNumberFormat="1" applyFont="1" applyFill="1" applyBorder="1" applyAlignment="1" applyProtection="1">
      <alignment horizontal="left" vertical="center"/>
      <protection/>
    </xf>
    <xf numFmtId="168" fontId="28" fillId="2" borderId="13" xfId="75" applyNumberFormat="1" applyFont="1" applyFill="1" applyBorder="1" applyAlignment="1" applyProtection="1">
      <alignment horizontal="right" vertical="center"/>
      <protection/>
    </xf>
    <xf numFmtId="168" fontId="23" fillId="0" borderId="0" xfId="75" applyNumberFormat="1" applyFont="1" applyBorder="1" applyProtection="1">
      <alignment/>
      <protection locked="0"/>
    </xf>
    <xf numFmtId="164" fontId="28" fillId="2" borderId="13" xfId="75" applyFont="1" applyFill="1" applyBorder="1" applyAlignment="1" applyProtection="1">
      <alignment vertical="center" wrapText="1"/>
      <protection locked="0"/>
    </xf>
    <xf numFmtId="164" fontId="28" fillId="2" borderId="13" xfId="75" applyFont="1" applyFill="1" applyBorder="1" applyAlignment="1" applyProtection="1">
      <alignment vertical="top" wrapText="1"/>
      <protection locked="0"/>
    </xf>
    <xf numFmtId="168" fontId="28" fillId="2" borderId="13" xfId="75" applyNumberFormat="1" applyFont="1" applyFill="1" applyBorder="1" applyProtection="1">
      <alignment/>
      <protection/>
    </xf>
    <xf numFmtId="164" fontId="30" fillId="2" borderId="13" xfId="75" applyFont="1" applyFill="1" applyBorder="1" applyAlignment="1">
      <alignment vertical="center"/>
      <protection/>
    </xf>
    <xf numFmtId="164" fontId="30" fillId="2" borderId="13" xfId="75" applyFont="1" applyFill="1" applyBorder="1" applyAlignment="1">
      <alignment wrapText="1"/>
      <protection/>
    </xf>
    <xf numFmtId="168" fontId="30" fillId="2" borderId="13" xfId="75" applyNumberFormat="1" applyFont="1" applyFill="1" applyBorder="1" applyProtection="1">
      <alignment/>
      <protection/>
    </xf>
    <xf numFmtId="164" fontId="31" fillId="0" borderId="0" xfId="75" applyFont="1" applyProtection="1">
      <alignment/>
      <protection locked="0"/>
    </xf>
    <xf numFmtId="164" fontId="32" fillId="0" borderId="0" xfId="75" applyFont="1">
      <alignment/>
      <protection/>
    </xf>
    <xf numFmtId="164" fontId="28" fillId="2" borderId="13" xfId="75" applyFont="1" applyFill="1" applyBorder="1" applyAlignment="1">
      <alignment wrapText="1"/>
      <protection/>
    </xf>
    <xf numFmtId="168" fontId="30" fillId="2" borderId="13" xfId="75" applyNumberFormat="1" applyFont="1" applyFill="1" applyBorder="1" applyProtection="1">
      <alignment/>
      <protection locked="0"/>
    </xf>
    <xf numFmtId="168" fontId="28" fillId="2" borderId="13" xfId="75" applyNumberFormat="1" applyFont="1" applyFill="1" applyBorder="1" applyProtection="1">
      <alignment/>
      <protection locked="0"/>
    </xf>
    <xf numFmtId="169" fontId="30" fillId="2" borderId="13" xfId="75" applyNumberFormat="1" applyFont="1" applyFill="1" applyBorder="1" applyAlignment="1" applyProtection="1">
      <alignment horizontal="left" vertical="center"/>
      <protection locked="0"/>
    </xf>
    <xf numFmtId="164" fontId="33" fillId="2" borderId="13" xfId="75" applyFont="1" applyFill="1" applyBorder="1" applyAlignment="1">
      <alignment vertical="center"/>
      <protection/>
    </xf>
    <xf numFmtId="164" fontId="31" fillId="0" borderId="0" xfId="75" applyFont="1" applyBorder="1" applyProtection="1">
      <alignment/>
      <protection locked="0"/>
    </xf>
    <xf numFmtId="164" fontId="30" fillId="2" borderId="13" xfId="75" applyNumberFormat="1" applyFont="1" applyFill="1" applyBorder="1" applyAlignment="1">
      <alignment wrapText="1"/>
      <protection/>
    </xf>
    <xf numFmtId="170" fontId="32" fillId="0" borderId="0" xfId="75" applyNumberFormat="1" applyFont="1">
      <alignment/>
      <protection/>
    </xf>
    <xf numFmtId="164" fontId="28" fillId="2" borderId="13" xfId="75" applyFont="1" applyFill="1" applyBorder="1" applyAlignment="1" applyProtection="1">
      <alignment horizontal="left" vertical="center"/>
      <protection locked="0"/>
    </xf>
    <xf numFmtId="164" fontId="28" fillId="2" borderId="13" xfId="75" applyFont="1" applyFill="1" applyBorder="1" applyAlignment="1" applyProtection="1">
      <alignment horizontal="center" vertical="center" wrapText="1"/>
      <protection locked="0"/>
    </xf>
    <xf numFmtId="171" fontId="28" fillId="2" borderId="13" xfId="75" applyNumberFormat="1" applyFont="1" applyFill="1" applyBorder="1" applyProtection="1">
      <alignment/>
      <protection/>
    </xf>
    <xf numFmtId="164" fontId="30" fillId="2" borderId="13" xfId="75" applyFont="1" applyFill="1" applyBorder="1" applyAlignment="1">
      <alignment horizontal="left" vertical="center"/>
      <protection/>
    </xf>
    <xf numFmtId="164" fontId="28" fillId="2" borderId="13" xfId="75" applyFont="1" applyFill="1" applyBorder="1" applyAlignment="1" applyProtection="1">
      <alignment horizontal="left" vertical="center" wrapText="1" shrinkToFit="1"/>
      <protection locked="0"/>
    </xf>
    <xf numFmtId="164" fontId="28" fillId="2" borderId="13" xfId="75" applyFont="1" applyFill="1" applyBorder="1" applyAlignment="1" applyProtection="1">
      <alignment vertical="top" wrapText="1" shrinkToFit="1"/>
      <protection locked="0"/>
    </xf>
    <xf numFmtId="164" fontId="30" fillId="2" borderId="13" xfId="75" applyFont="1" applyFill="1" applyBorder="1" applyAlignment="1" applyProtection="1">
      <alignment horizontal="left" vertical="center"/>
      <protection locked="0"/>
    </xf>
    <xf numFmtId="164" fontId="30" fillId="2" borderId="13" xfId="75" applyFont="1" applyFill="1" applyBorder="1" applyAlignment="1" applyProtection="1">
      <alignment wrapText="1"/>
      <protection locked="0"/>
    </xf>
    <xf numFmtId="164" fontId="30" fillId="2" borderId="13" xfId="75" applyFont="1" applyFill="1" applyBorder="1" applyAlignment="1" applyProtection="1">
      <alignment horizontal="left" vertical="center" wrapText="1" shrinkToFit="1"/>
      <protection locked="0"/>
    </xf>
    <xf numFmtId="168" fontId="30" fillId="2" borderId="13" xfId="75" applyNumberFormat="1" applyFont="1" applyFill="1" applyBorder="1">
      <alignment/>
      <protection/>
    </xf>
    <xf numFmtId="164" fontId="30" fillId="0" borderId="13" xfId="0" applyFont="1" applyFill="1" applyBorder="1" applyAlignment="1" applyProtection="1">
      <alignment horizontal="left" wrapText="1"/>
      <protection locked="0"/>
    </xf>
    <xf numFmtId="164" fontId="30" fillId="2" borderId="13" xfId="0" applyFont="1" applyFill="1" applyBorder="1" applyAlignment="1">
      <alignment vertical="center"/>
    </xf>
    <xf numFmtId="164" fontId="28" fillId="2" borderId="13" xfId="0" applyFont="1" applyFill="1" applyBorder="1" applyAlignment="1" applyProtection="1">
      <alignment/>
      <protection locked="0"/>
    </xf>
    <xf numFmtId="168" fontId="30" fillId="2" borderId="13" xfId="0" applyNumberFormat="1" applyFont="1" applyFill="1" applyBorder="1" applyAlignment="1" applyProtection="1">
      <alignment/>
      <protection locked="0"/>
    </xf>
    <xf numFmtId="164" fontId="30" fillId="0" borderId="0" xfId="75" applyFont="1">
      <alignment/>
      <protection/>
    </xf>
    <xf numFmtId="168" fontId="27" fillId="0" borderId="0" xfId="75" applyNumberFormat="1" applyFont="1" applyFill="1" applyBorder="1" applyAlignment="1" applyProtection="1">
      <alignment horizontal="center"/>
      <protection locked="0"/>
    </xf>
    <xf numFmtId="164" fontId="6" fillId="0" borderId="0" xfId="75" applyAlignment="1">
      <alignment/>
      <protection/>
    </xf>
    <xf numFmtId="164" fontId="26" fillId="0" borderId="0" xfId="75" applyFont="1" applyFill="1" applyBorder="1" applyAlignment="1" applyProtection="1">
      <alignment horizontal="center"/>
      <protection locked="0"/>
    </xf>
    <xf numFmtId="164" fontId="6" fillId="0" borderId="0" xfId="75" applyFill="1" applyBorder="1" applyProtection="1">
      <alignment/>
      <protection locked="0"/>
    </xf>
    <xf numFmtId="169" fontId="25" fillId="0" borderId="0" xfId="75" applyNumberFormat="1" applyFont="1" applyAlignment="1" applyProtection="1">
      <alignment/>
      <protection locked="0"/>
    </xf>
    <xf numFmtId="164" fontId="34" fillId="0" borderId="0" xfId="75" applyFont="1" applyAlignment="1" applyProtection="1">
      <alignment/>
      <protection locked="0"/>
    </xf>
    <xf numFmtId="164" fontId="35" fillId="0" borderId="0" xfId="75" applyFont="1" applyBorder="1" applyAlignment="1">
      <alignment horizontal="left"/>
      <protection/>
    </xf>
    <xf numFmtId="164" fontId="36" fillId="0" borderId="0" xfId="75" applyFont="1" applyBorder="1" applyAlignment="1">
      <alignment horizontal="center" vertical="center" wrapText="1"/>
      <protection/>
    </xf>
    <xf numFmtId="164" fontId="25" fillId="0" borderId="0" xfId="75" applyFont="1" applyBorder="1" applyAlignment="1">
      <alignment horizontal="right"/>
      <protection/>
    </xf>
    <xf numFmtId="164" fontId="24" fillId="0" borderId="13" xfId="75" applyFont="1" applyBorder="1" applyAlignment="1">
      <alignment horizontal="center" vertical="center"/>
      <protection/>
    </xf>
    <xf numFmtId="164" fontId="24" fillId="0" borderId="13" xfId="75" applyFont="1" applyBorder="1" applyAlignment="1">
      <alignment horizontal="center" vertical="center" wrapText="1"/>
      <protection/>
    </xf>
    <xf numFmtId="169" fontId="24" fillId="0" borderId="13" xfId="75" applyNumberFormat="1" applyFont="1" applyFill="1" applyBorder="1" applyAlignment="1">
      <alignment horizontal="center" vertical="center"/>
      <protection/>
    </xf>
    <xf numFmtId="169" fontId="24" fillId="0" borderId="13" xfId="75" applyNumberFormat="1" applyFont="1" applyBorder="1" applyAlignment="1">
      <alignment horizontal="left" vertical="top" wrapText="1"/>
      <protection/>
    </xf>
    <xf numFmtId="168" fontId="24" fillId="0" borderId="13" xfId="75" applyNumberFormat="1" applyFont="1" applyFill="1" applyBorder="1" applyAlignment="1">
      <alignment horizontal="right"/>
      <protection/>
    </xf>
    <xf numFmtId="164" fontId="30" fillId="0" borderId="0" xfId="75" applyFont="1" applyFill="1">
      <alignment/>
      <protection/>
    </xf>
    <xf numFmtId="169" fontId="24" fillId="0" borderId="13" xfId="75" applyNumberFormat="1" applyFont="1" applyFill="1" applyBorder="1" applyAlignment="1">
      <alignment horizontal="center" vertical="top" wrapText="1"/>
      <protection/>
    </xf>
    <xf numFmtId="169" fontId="24" fillId="0" borderId="13" xfId="75" applyNumberFormat="1" applyFont="1" applyFill="1" applyBorder="1" applyAlignment="1">
      <alignment horizontal="left" vertical="top" wrapText="1"/>
      <protection/>
    </xf>
    <xf numFmtId="169" fontId="25" fillId="0" borderId="13" xfId="75" applyNumberFormat="1" applyFont="1" applyFill="1" applyBorder="1" applyAlignment="1">
      <alignment horizontal="center" vertical="top" wrapText="1"/>
      <protection/>
    </xf>
    <xf numFmtId="169" fontId="25" fillId="0" borderId="13" xfId="75" applyNumberFormat="1" applyFont="1" applyFill="1" applyBorder="1" applyAlignment="1">
      <alignment horizontal="left" vertical="top" wrapText="1"/>
      <protection/>
    </xf>
    <xf numFmtId="168" fontId="25" fillId="0" borderId="13" xfId="75" applyNumberFormat="1" applyFont="1" applyFill="1" applyBorder="1" applyAlignment="1">
      <alignment horizontal="right"/>
      <protection/>
    </xf>
    <xf numFmtId="169" fontId="25" fillId="0" borderId="13" xfId="75" applyNumberFormat="1" applyFont="1" applyFill="1" applyBorder="1" applyAlignment="1">
      <alignment vertical="top" wrapText="1"/>
      <protection/>
    </xf>
    <xf numFmtId="169" fontId="24" fillId="0" borderId="13" xfId="75" applyNumberFormat="1" applyFont="1" applyFill="1" applyBorder="1" applyAlignment="1">
      <alignment vertical="top" wrapText="1"/>
      <protection/>
    </xf>
    <xf numFmtId="164" fontId="0" fillId="0" borderId="0" xfId="75" applyFont="1" applyProtection="1">
      <alignment/>
      <protection locked="0"/>
    </xf>
    <xf numFmtId="169" fontId="0" fillId="0" borderId="0" xfId="75" applyNumberFormat="1" applyFont="1" applyAlignment="1" applyProtection="1">
      <alignment horizontal="center"/>
      <protection locked="0"/>
    </xf>
    <xf numFmtId="169" fontId="0" fillId="0" borderId="0" xfId="75" applyNumberFormat="1" applyFont="1" applyProtection="1">
      <alignment/>
      <protection locked="0"/>
    </xf>
    <xf numFmtId="168" fontId="0" fillId="0" borderId="0" xfId="75" applyNumberFormat="1" applyFont="1" applyFill="1" applyProtection="1">
      <alignment/>
      <protection locked="0"/>
    </xf>
    <xf numFmtId="164" fontId="0" fillId="0" borderId="0" xfId="75" applyFont="1" applyFill="1" applyBorder="1" applyProtection="1">
      <alignment/>
      <protection locked="0"/>
    </xf>
    <xf numFmtId="169" fontId="24" fillId="0" borderId="0" xfId="75" applyNumberFormat="1" applyFont="1" applyProtection="1">
      <alignment/>
      <protection locked="0"/>
    </xf>
    <xf numFmtId="169" fontId="25" fillId="0" borderId="0" xfId="75" applyNumberFormat="1" applyFont="1" applyProtection="1">
      <alignment/>
      <protection locked="0"/>
    </xf>
    <xf numFmtId="169" fontId="25" fillId="0" borderId="0" xfId="75" applyNumberFormat="1" applyFont="1" applyAlignment="1" applyProtection="1">
      <alignment horizontal="center"/>
      <protection locked="0"/>
    </xf>
    <xf numFmtId="168" fontId="25" fillId="0" borderId="0" xfId="75" applyNumberFormat="1" applyFont="1" applyFill="1" applyProtection="1">
      <alignment/>
      <protection locked="0"/>
    </xf>
    <xf numFmtId="169" fontId="25" fillId="0" borderId="0" xfId="75" applyNumberFormat="1" applyFont="1" applyBorder="1" applyAlignment="1" applyProtection="1">
      <alignment horizontal="left"/>
      <protection locked="0"/>
    </xf>
    <xf numFmtId="164" fontId="25" fillId="0" borderId="0" xfId="75" applyFont="1" applyAlignment="1" applyProtection="1">
      <alignment/>
      <protection locked="0"/>
    </xf>
    <xf numFmtId="169" fontId="25" fillId="0" borderId="0" xfId="75" applyNumberFormat="1" applyFont="1" applyAlignment="1" applyProtection="1">
      <alignment/>
      <protection locked="0"/>
    </xf>
    <xf numFmtId="164" fontId="25" fillId="0" borderId="0" xfId="75" applyFont="1" applyFill="1" applyBorder="1" applyProtection="1">
      <alignment/>
      <protection locked="0"/>
    </xf>
    <xf numFmtId="168" fontId="25" fillId="0" borderId="0" xfId="75" applyNumberFormat="1" applyFont="1" applyFill="1" applyBorder="1" applyProtection="1">
      <alignment/>
      <protection locked="0"/>
    </xf>
    <xf numFmtId="164" fontId="0" fillId="0" borderId="0" xfId="75" applyFont="1" applyAlignment="1" applyProtection="1">
      <alignment horizontal="center"/>
      <protection locked="0"/>
    </xf>
    <xf numFmtId="164" fontId="25" fillId="0" borderId="0" xfId="75" applyFont="1" applyFill="1" applyBorder="1" applyAlignment="1" applyProtection="1">
      <alignment horizontal="left"/>
      <protection locked="0"/>
    </xf>
    <xf numFmtId="164" fontId="25" fillId="0" borderId="0" xfId="0" applyFont="1" applyAlignment="1">
      <alignment/>
    </xf>
    <xf numFmtId="164" fontId="0" fillId="2" borderId="0" xfId="75" applyFont="1" applyFill="1" applyAlignment="1" applyProtection="1">
      <alignment vertical="top" wrapText="1"/>
      <protection locked="0"/>
    </xf>
    <xf numFmtId="169" fontId="0" fillId="2" borderId="0" xfId="75" applyNumberFormat="1" applyFont="1" applyFill="1" applyAlignment="1" applyProtection="1">
      <alignment horizontal="center"/>
      <protection locked="0"/>
    </xf>
    <xf numFmtId="164" fontId="37" fillId="0" borderId="0" xfId="75" applyFont="1" applyBorder="1" applyAlignment="1" applyProtection="1">
      <alignment horizontal="center" vertical="center" wrapText="1"/>
      <protection locked="0"/>
    </xf>
    <xf numFmtId="164" fontId="0" fillId="2" borderId="0" xfId="75" applyFont="1" applyFill="1" applyProtection="1">
      <alignment/>
      <protection locked="0"/>
    </xf>
    <xf numFmtId="169" fontId="0" fillId="2" borderId="0" xfId="75" applyNumberFormat="1" applyFont="1" applyFill="1" applyProtection="1">
      <alignment/>
      <protection locked="0"/>
    </xf>
    <xf numFmtId="168" fontId="0" fillId="0" borderId="0" xfId="75" applyNumberFormat="1" applyFont="1" applyFill="1" applyAlignment="1" applyProtection="1">
      <alignment horizontal="right"/>
      <protection locked="0"/>
    </xf>
    <xf numFmtId="164" fontId="28" fillId="2" borderId="13" xfId="75" applyFont="1" applyFill="1" applyBorder="1" applyAlignment="1" applyProtection="1">
      <alignment horizontal="center" vertical="top" wrapText="1"/>
      <protection locked="0"/>
    </xf>
    <xf numFmtId="169" fontId="28" fillId="2" borderId="13" xfId="75" applyNumberFormat="1" applyFont="1" applyFill="1" applyBorder="1" applyAlignment="1" applyProtection="1">
      <alignment horizontal="center"/>
      <protection locked="0"/>
    </xf>
    <xf numFmtId="168" fontId="28" fillId="2" borderId="13" xfId="75" applyNumberFormat="1" applyFont="1" applyFill="1" applyBorder="1" applyAlignment="1" applyProtection="1">
      <alignment horizontal="center"/>
      <protection locked="0"/>
    </xf>
    <xf numFmtId="164" fontId="26" fillId="2" borderId="13" xfId="75" applyFont="1" applyFill="1" applyBorder="1" applyAlignment="1" applyProtection="1">
      <alignment horizontal="left" vertical="center" wrapText="1"/>
      <protection locked="0"/>
    </xf>
    <xf numFmtId="169" fontId="26" fillId="2" borderId="13" xfId="75" applyNumberFormat="1" applyFont="1" applyFill="1" applyBorder="1" applyAlignment="1" applyProtection="1">
      <alignment horizontal="center" vertical="center" wrapText="1"/>
      <protection locked="0"/>
    </xf>
    <xf numFmtId="169" fontId="38" fillId="2" borderId="13" xfId="75" applyNumberFormat="1" applyFont="1" applyFill="1" applyBorder="1" applyAlignment="1" applyProtection="1">
      <alignment horizontal="center" vertical="center"/>
      <protection locked="0"/>
    </xf>
    <xf numFmtId="172" fontId="28" fillId="2" borderId="13" xfId="75" applyNumberFormat="1" applyFont="1" applyFill="1" applyBorder="1" applyAlignment="1" applyProtection="1">
      <alignment horizontal="center" vertical="center"/>
      <protection/>
    </xf>
    <xf numFmtId="164" fontId="28" fillId="2" borderId="13" xfId="75" applyFont="1" applyFill="1" applyBorder="1" applyAlignment="1" applyProtection="1">
      <alignment wrapText="1"/>
      <protection locked="0"/>
    </xf>
    <xf numFmtId="169" fontId="28" fillId="2" borderId="13" xfId="75" applyNumberFormat="1" applyFont="1" applyFill="1" applyBorder="1" applyAlignment="1" applyProtection="1">
      <alignment horizontal="center" wrapText="1"/>
      <protection locked="0"/>
    </xf>
    <xf numFmtId="169" fontId="28" fillId="2" borderId="13" xfId="75" applyNumberFormat="1" applyFont="1" applyFill="1" applyBorder="1" applyAlignment="1" applyProtection="1">
      <alignment wrapText="1"/>
      <protection locked="0"/>
    </xf>
    <xf numFmtId="168" fontId="28" fillId="2" borderId="13" xfId="65" applyNumberFormat="1" applyFont="1" applyFill="1" applyBorder="1" applyAlignment="1" applyProtection="1">
      <alignment horizontal="right" wrapText="1"/>
      <protection/>
    </xf>
    <xf numFmtId="173" fontId="30" fillId="0" borderId="13" xfId="0" applyNumberFormat="1" applyFont="1" applyFill="1" applyBorder="1" applyAlignment="1" applyProtection="1">
      <alignment vertical="top" wrapText="1"/>
      <protection locked="0"/>
    </xf>
    <xf numFmtId="164" fontId="39" fillId="0" borderId="0" xfId="75" applyFont="1" applyFill="1" applyBorder="1" applyProtection="1">
      <alignment/>
      <protection locked="0"/>
    </xf>
    <xf numFmtId="164" fontId="39" fillId="0" borderId="0" xfId="0" applyFont="1" applyAlignment="1">
      <alignment/>
    </xf>
    <xf numFmtId="169" fontId="30" fillId="0" borderId="13" xfId="0" applyNumberFormat="1" applyFont="1" applyFill="1" applyBorder="1" applyAlignment="1" applyProtection="1">
      <alignment horizontal="center" wrapText="1"/>
      <protection locked="0"/>
    </xf>
    <xf numFmtId="173" fontId="28" fillId="0" borderId="13" xfId="0" applyNumberFormat="1" applyFont="1" applyFill="1" applyBorder="1" applyAlignment="1" applyProtection="1">
      <alignment vertical="top" wrapText="1"/>
      <protection locked="0"/>
    </xf>
    <xf numFmtId="169" fontId="28" fillId="0" borderId="13" xfId="0" applyNumberFormat="1" applyFont="1" applyFill="1" applyBorder="1" applyAlignment="1" applyProtection="1">
      <alignment horizontal="center" wrapText="1"/>
      <protection locked="0"/>
    </xf>
    <xf numFmtId="164" fontId="0" fillId="0" borderId="0" xfId="0" applyFill="1" applyAlignment="1">
      <alignment/>
    </xf>
    <xf numFmtId="173" fontId="30" fillId="2" borderId="13" xfId="0" applyNumberFormat="1" applyFont="1" applyFill="1" applyBorder="1" applyAlignment="1" applyProtection="1">
      <alignment vertical="top" wrapText="1"/>
      <protection locked="0"/>
    </xf>
    <xf numFmtId="169" fontId="30" fillId="2" borderId="13" xfId="75" applyNumberFormat="1" applyFont="1" applyFill="1" applyBorder="1" applyAlignment="1" applyProtection="1">
      <alignment horizontal="center" wrapText="1"/>
      <protection locked="0"/>
    </xf>
    <xf numFmtId="169" fontId="30" fillId="2" borderId="13" xfId="75" applyNumberFormat="1" applyFont="1" applyFill="1" applyBorder="1" applyAlignment="1" applyProtection="1">
      <alignment wrapText="1"/>
      <protection locked="0"/>
    </xf>
    <xf numFmtId="168" fontId="30" fillId="2" borderId="13" xfId="65" applyNumberFormat="1" applyFont="1" applyFill="1" applyBorder="1" applyAlignment="1" applyProtection="1">
      <alignment horizontal="right" wrapText="1"/>
      <protection/>
    </xf>
    <xf numFmtId="164" fontId="28" fillId="2" borderId="13" xfId="98" applyFont="1" applyFill="1" applyBorder="1" applyAlignment="1">
      <alignment wrapText="1"/>
      <protection/>
    </xf>
    <xf numFmtId="168" fontId="28" fillId="2" borderId="13" xfId="75" applyNumberFormat="1" applyFont="1" applyFill="1" applyBorder="1" applyAlignment="1" applyProtection="1">
      <alignment horizontal="right"/>
      <protection/>
    </xf>
    <xf numFmtId="164" fontId="40" fillId="2" borderId="13" xfId="75" applyFont="1" applyFill="1" applyBorder="1" applyAlignment="1" applyProtection="1">
      <alignment vertical="top" wrapText="1"/>
      <protection locked="0"/>
    </xf>
    <xf numFmtId="164" fontId="30" fillId="2" borderId="13" xfId="75" applyFont="1" applyFill="1" applyBorder="1" applyAlignment="1" applyProtection="1">
      <alignment vertical="top" wrapText="1"/>
      <protection locked="0"/>
    </xf>
    <xf numFmtId="168" fontId="30" fillId="2" borderId="13" xfId="75" applyNumberFormat="1" applyFont="1" applyFill="1" applyBorder="1" applyAlignment="1" applyProtection="1">
      <alignment horizontal="right"/>
      <protection/>
    </xf>
    <xf numFmtId="168" fontId="30" fillId="2" borderId="13" xfId="75" applyNumberFormat="1" applyFont="1" applyFill="1" applyBorder="1" applyAlignment="1" applyProtection="1">
      <alignment horizontal="right"/>
      <protection locked="0"/>
    </xf>
    <xf numFmtId="168" fontId="28" fillId="2" borderId="13" xfId="75" applyNumberFormat="1" applyFont="1" applyFill="1" applyBorder="1" applyAlignment="1" applyProtection="1">
      <alignment horizontal="right"/>
      <protection locked="0"/>
    </xf>
    <xf numFmtId="168" fontId="37" fillId="0" borderId="0" xfId="75" applyNumberFormat="1" applyFont="1" applyFill="1" applyBorder="1" applyProtection="1">
      <alignment/>
      <protection locked="0"/>
    </xf>
    <xf numFmtId="164" fontId="0" fillId="0" borderId="0" xfId="75" applyFont="1" applyFill="1" applyBorder="1" applyAlignment="1" applyProtection="1">
      <alignment vertical="top" wrapText="1"/>
      <protection locked="0"/>
    </xf>
    <xf numFmtId="164" fontId="0" fillId="0" borderId="0" xfId="75" applyFont="1" applyFill="1" applyBorder="1" applyAlignment="1" applyProtection="1">
      <alignment horizontal="center" wrapText="1"/>
      <protection locked="0"/>
    </xf>
    <xf numFmtId="169" fontId="0" fillId="0" borderId="0" xfId="75" applyNumberFormat="1" applyFont="1" applyFill="1" applyBorder="1" applyAlignment="1" applyProtection="1">
      <alignment horizontal="center" wrapText="1"/>
      <protection locked="0"/>
    </xf>
    <xf numFmtId="168" fontId="0" fillId="0" borderId="0" xfId="75" applyNumberFormat="1" applyFont="1" applyFill="1" applyBorder="1" applyAlignment="1" applyProtection="1">
      <alignment wrapText="1"/>
      <protection locked="0"/>
    </xf>
    <xf numFmtId="168" fontId="0" fillId="0" borderId="0" xfId="75" applyNumberFormat="1" applyFont="1" applyFill="1" applyBorder="1" applyProtection="1">
      <alignment/>
      <protection locked="0"/>
    </xf>
    <xf numFmtId="164" fontId="40" fillId="2" borderId="13" xfId="98" applyFont="1" applyFill="1" applyBorder="1" applyAlignment="1">
      <alignment wrapText="1"/>
      <protection/>
    </xf>
    <xf numFmtId="169" fontId="28" fillId="2" borderId="13" xfId="98" applyNumberFormat="1" applyFont="1" applyFill="1" applyBorder="1" applyAlignment="1">
      <alignment horizontal="center"/>
      <protection/>
    </xf>
    <xf numFmtId="164" fontId="30" fillId="2" borderId="13" xfId="98" applyFont="1" applyFill="1" applyBorder="1" applyAlignment="1">
      <alignment wrapText="1"/>
      <protection/>
    </xf>
    <xf numFmtId="169" fontId="30" fillId="2" borderId="13" xfId="98" applyNumberFormat="1" applyFont="1" applyFill="1" applyBorder="1" applyAlignment="1">
      <alignment horizontal="center"/>
      <protection/>
    </xf>
    <xf numFmtId="164" fontId="30" fillId="2" borderId="13" xfId="98" applyFont="1" applyFill="1" applyBorder="1" applyAlignment="1">
      <alignment horizontal="left" wrapText="1"/>
      <protection/>
    </xf>
    <xf numFmtId="164" fontId="39" fillId="0" borderId="0" xfId="0" applyFont="1" applyFill="1" applyAlignment="1">
      <alignment/>
    </xf>
    <xf numFmtId="164" fontId="39" fillId="0" borderId="0" xfId="75" applyFont="1" applyFill="1" applyBorder="1" applyAlignment="1" applyProtection="1">
      <alignment vertical="top" wrapText="1"/>
      <protection locked="0"/>
    </xf>
    <xf numFmtId="164" fontId="39" fillId="0" borderId="0" xfId="75" applyFont="1" applyFill="1" applyBorder="1" applyAlignment="1" applyProtection="1">
      <alignment horizontal="center" wrapText="1"/>
      <protection locked="0"/>
    </xf>
    <xf numFmtId="169" fontId="39" fillId="0" borderId="0" xfId="75" applyNumberFormat="1" applyFont="1" applyFill="1" applyBorder="1" applyAlignment="1" applyProtection="1">
      <alignment horizontal="center" wrapText="1"/>
      <protection locked="0"/>
    </xf>
    <xf numFmtId="168" fontId="39" fillId="0" borderId="0" xfId="75" applyNumberFormat="1" applyFont="1" applyFill="1" applyBorder="1" applyAlignment="1" applyProtection="1">
      <alignment wrapText="1"/>
      <protection locked="0"/>
    </xf>
    <xf numFmtId="168" fontId="39" fillId="0" borderId="0" xfId="75" applyNumberFormat="1" applyFont="1" applyFill="1" applyBorder="1" applyProtection="1">
      <alignment/>
      <protection locked="0"/>
    </xf>
    <xf numFmtId="164" fontId="30" fillId="2" borderId="13" xfId="0" applyFont="1" applyFill="1" applyBorder="1" applyAlignment="1" applyProtection="1">
      <alignment vertical="top" wrapText="1"/>
      <protection locked="0"/>
    </xf>
    <xf numFmtId="169" fontId="30" fillId="2" borderId="13" xfId="0" applyNumberFormat="1" applyFont="1" applyFill="1" applyBorder="1" applyAlignment="1" applyProtection="1">
      <alignment horizontal="center" wrapText="1"/>
      <protection locked="0"/>
    </xf>
    <xf numFmtId="164" fontId="28" fillId="2" borderId="13" xfId="99" applyFont="1" applyFill="1" applyBorder="1" applyAlignment="1">
      <alignment horizontal="left" wrapText="1"/>
      <protection/>
    </xf>
    <xf numFmtId="169" fontId="28" fillId="2" borderId="13" xfId="75" applyNumberFormat="1" applyFont="1" applyFill="1" applyBorder="1" applyAlignment="1" applyProtection="1">
      <alignment horizontal="center" vertical="center" wrapText="1"/>
      <protection locked="0"/>
    </xf>
    <xf numFmtId="164" fontId="28" fillId="2" borderId="13" xfId="99" applyFont="1" applyFill="1" applyBorder="1" applyAlignment="1">
      <alignment wrapText="1"/>
      <protection/>
    </xf>
    <xf numFmtId="164" fontId="40" fillId="2" borderId="13" xfId="99" applyFont="1" applyFill="1" applyBorder="1" applyAlignment="1">
      <alignment wrapText="1"/>
      <protection/>
    </xf>
    <xf numFmtId="164" fontId="30" fillId="2" borderId="13" xfId="99" applyFont="1" applyFill="1" applyBorder="1" applyAlignment="1">
      <alignment wrapText="1"/>
      <protection/>
    </xf>
    <xf numFmtId="164" fontId="30" fillId="2" borderId="13" xfId="99" applyFont="1" applyFill="1" applyBorder="1" applyAlignment="1">
      <alignment horizontal="left" wrapText="1"/>
      <protection/>
    </xf>
    <xf numFmtId="164" fontId="40" fillId="2" borderId="13" xfId="75" applyFont="1" applyFill="1" applyBorder="1" applyAlignment="1" applyProtection="1">
      <alignment wrapText="1"/>
      <protection locked="0"/>
    </xf>
    <xf numFmtId="164" fontId="30" fillId="2" borderId="13" xfId="75" applyFont="1" applyFill="1" applyBorder="1">
      <alignment/>
      <protection/>
    </xf>
    <xf numFmtId="164" fontId="28" fillId="2" borderId="13" xfId="0" applyFont="1" applyFill="1" applyBorder="1" applyAlignment="1">
      <alignment horizontal="center"/>
    </xf>
    <xf numFmtId="164" fontId="40" fillId="2" borderId="13" xfId="75" applyFont="1" applyFill="1" applyBorder="1" applyAlignment="1" applyProtection="1">
      <alignment horizontal="left" vertical="top" wrapText="1"/>
      <protection locked="0"/>
    </xf>
    <xf numFmtId="164" fontId="28" fillId="2" borderId="13" xfId="98" applyFont="1" applyFill="1" applyBorder="1" applyAlignment="1">
      <alignment horizontal="center"/>
      <protection/>
    </xf>
    <xf numFmtId="164" fontId="30" fillId="2" borderId="13" xfId="98" applyFont="1" applyFill="1" applyBorder="1" applyAlignment="1">
      <alignment horizontal="center"/>
      <protection/>
    </xf>
    <xf numFmtId="164" fontId="30" fillId="2" borderId="13" xfId="98" applyFont="1" applyFill="1" applyBorder="1" applyAlignment="1">
      <alignment horizontal="center" wrapText="1"/>
      <protection/>
    </xf>
    <xf numFmtId="169" fontId="40" fillId="2" borderId="13" xfId="75" applyNumberFormat="1" applyFont="1" applyFill="1" applyBorder="1" applyAlignment="1" applyProtection="1">
      <alignment vertical="top" wrapText="1" shrinkToFit="1"/>
      <protection locked="0"/>
    </xf>
    <xf numFmtId="164" fontId="40" fillId="0" borderId="13" xfId="75" applyFont="1" applyFill="1" applyBorder="1" applyAlignment="1" applyProtection="1">
      <alignment vertical="top" wrapText="1"/>
      <protection locked="0"/>
    </xf>
    <xf numFmtId="169" fontId="28" fillId="0" borderId="13" xfId="75" applyNumberFormat="1" applyFont="1" applyFill="1" applyBorder="1" applyAlignment="1" applyProtection="1">
      <alignment horizontal="center" wrapText="1"/>
      <protection locked="0"/>
    </xf>
    <xf numFmtId="168" fontId="28" fillId="0" borderId="13" xfId="75" applyNumberFormat="1" applyFont="1" applyFill="1" applyBorder="1" applyAlignment="1" applyProtection="1">
      <alignment horizontal="right"/>
      <protection locked="0"/>
    </xf>
    <xf numFmtId="164" fontId="30" fillId="0" borderId="13" xfId="75" applyFont="1" applyFill="1" applyBorder="1" applyAlignment="1" applyProtection="1">
      <alignment vertical="top" wrapText="1"/>
      <protection locked="0"/>
    </xf>
    <xf numFmtId="169" fontId="30" fillId="0" borderId="13" xfId="75" applyNumberFormat="1" applyFont="1" applyFill="1" applyBorder="1" applyAlignment="1" applyProtection="1">
      <alignment horizontal="center" wrapText="1"/>
      <protection locked="0"/>
    </xf>
    <xf numFmtId="168" fontId="30" fillId="0" borderId="13" xfId="75" applyNumberFormat="1" applyFont="1" applyFill="1" applyBorder="1" applyAlignment="1" applyProtection="1">
      <alignment horizontal="right"/>
      <protection locked="0"/>
    </xf>
    <xf numFmtId="164" fontId="40" fillId="0" borderId="0" xfId="0" applyFont="1" applyAlignment="1">
      <alignment wrapText="1"/>
    </xf>
    <xf numFmtId="164" fontId="30" fillId="0" borderId="13" xfId="75" applyFont="1" applyFill="1" applyBorder="1" applyAlignment="1" applyProtection="1">
      <alignment wrapText="1"/>
      <protection locked="0"/>
    </xf>
    <xf numFmtId="169" fontId="28" fillId="2" borderId="13" xfId="99" applyNumberFormat="1" applyFont="1" applyFill="1" applyBorder="1" applyAlignment="1">
      <alignment horizontal="center"/>
      <protection/>
    </xf>
    <xf numFmtId="169" fontId="30" fillId="2" borderId="13" xfId="99" applyNumberFormat="1" applyFont="1" applyFill="1" applyBorder="1" applyAlignment="1">
      <alignment horizontal="center"/>
      <protection/>
    </xf>
    <xf numFmtId="164" fontId="30" fillId="2" borderId="13" xfId="99" applyFont="1" applyFill="1" applyBorder="1" applyAlignment="1">
      <alignment horizontal="center" wrapText="1"/>
      <protection/>
    </xf>
    <xf numFmtId="164" fontId="40" fillId="2" borderId="13" xfId="99" applyFont="1" applyFill="1" applyBorder="1" applyAlignment="1">
      <alignment horizontal="left" wrapText="1"/>
      <protection/>
    </xf>
    <xf numFmtId="164" fontId="28" fillId="2" borderId="13" xfId="99" applyFont="1" applyFill="1" applyBorder="1" applyAlignment="1">
      <alignment horizontal="center" wrapText="1"/>
      <protection/>
    </xf>
    <xf numFmtId="169" fontId="28" fillId="2" borderId="13" xfId="75" applyNumberFormat="1" applyFont="1" applyFill="1" applyBorder="1" applyProtection="1">
      <alignment/>
      <protection locked="0"/>
    </xf>
    <xf numFmtId="164" fontId="30" fillId="2" borderId="13" xfId="99" applyFont="1" applyFill="1" applyBorder="1" applyAlignment="1">
      <alignment horizontal="center"/>
      <protection/>
    </xf>
    <xf numFmtId="164" fontId="28" fillId="2" borderId="13" xfId="98" applyFont="1" applyFill="1" applyBorder="1" applyAlignment="1">
      <alignment horizontal="center" wrapText="1"/>
      <protection/>
    </xf>
    <xf numFmtId="164" fontId="40" fillId="0" borderId="13" xfId="0" applyFont="1" applyBorder="1" applyAlignment="1">
      <alignment wrapText="1"/>
    </xf>
    <xf numFmtId="164" fontId="30" fillId="0" borderId="0" xfId="75" applyFont="1" applyProtection="1">
      <alignment/>
      <protection locked="0"/>
    </xf>
    <xf numFmtId="169" fontId="30" fillId="0" borderId="0" xfId="75" applyNumberFormat="1" applyFont="1" applyAlignment="1" applyProtection="1">
      <alignment horizontal="center"/>
      <protection locked="0"/>
    </xf>
    <xf numFmtId="169" fontId="30" fillId="0" borderId="0" xfId="75" applyNumberFormat="1" applyFont="1" applyProtection="1">
      <alignment/>
      <protection locked="0"/>
    </xf>
    <xf numFmtId="168" fontId="30" fillId="0" borderId="0" xfId="75" applyNumberFormat="1" applyFont="1" applyFill="1" applyProtection="1">
      <alignment/>
      <protection locked="0"/>
    </xf>
    <xf numFmtId="164" fontId="30" fillId="0" borderId="0" xfId="75" applyFont="1" applyFill="1" applyBorder="1" applyProtection="1">
      <alignment/>
      <protection locked="0"/>
    </xf>
    <xf numFmtId="174" fontId="30" fillId="0" borderId="0" xfId="75" applyNumberFormat="1" applyFont="1" applyFill="1" applyBorder="1" applyProtection="1">
      <alignment/>
      <protection locked="0"/>
    </xf>
    <xf numFmtId="169" fontId="25" fillId="0" borderId="0" xfId="75" applyNumberFormat="1" applyFont="1" applyProtection="1">
      <alignment/>
      <protection locked="0"/>
    </xf>
    <xf numFmtId="169" fontId="24" fillId="0" borderId="0" xfId="75" applyNumberFormat="1" applyFont="1" applyProtection="1">
      <alignment/>
      <protection locked="0"/>
    </xf>
    <xf numFmtId="169" fontId="25" fillId="0" borderId="0" xfId="75" applyNumberFormat="1" applyFont="1" applyAlignment="1" applyProtection="1">
      <alignment horizontal="center"/>
      <protection locked="0"/>
    </xf>
    <xf numFmtId="169" fontId="25" fillId="0" borderId="0" xfId="75" applyNumberFormat="1" applyFont="1" applyBorder="1" applyAlignment="1" applyProtection="1">
      <alignment horizontal="left"/>
      <protection locked="0"/>
    </xf>
    <xf numFmtId="169" fontId="25" fillId="0" borderId="0" xfId="75" applyNumberFormat="1" applyFont="1" applyFill="1" applyBorder="1" applyProtection="1">
      <alignment/>
      <protection locked="0"/>
    </xf>
    <xf numFmtId="164" fontId="25" fillId="0" borderId="0" xfId="75" applyFont="1" applyAlignment="1" applyProtection="1">
      <alignment/>
      <protection locked="0"/>
    </xf>
    <xf numFmtId="164" fontId="25" fillId="0" borderId="0" xfId="75" applyFont="1" applyFill="1" applyBorder="1" applyProtection="1">
      <alignment/>
      <protection locked="0"/>
    </xf>
    <xf numFmtId="168" fontId="30" fillId="0" borderId="0" xfId="75" applyNumberFormat="1" applyFont="1" applyFill="1" applyBorder="1" applyProtection="1">
      <alignment/>
      <protection locked="0"/>
    </xf>
    <xf numFmtId="164" fontId="30" fillId="0" borderId="0" xfId="75" applyFont="1" applyAlignment="1" applyProtection="1">
      <alignment horizontal="right"/>
      <protection locked="0"/>
    </xf>
    <xf numFmtId="169" fontId="25" fillId="0" borderId="0" xfId="0" applyNumberFormat="1" applyFont="1" applyAlignment="1">
      <alignment/>
    </xf>
    <xf numFmtId="164" fontId="25" fillId="0" borderId="0" xfId="0" applyFont="1" applyAlignment="1">
      <alignment/>
    </xf>
    <xf numFmtId="164" fontId="30" fillId="0" borderId="0" xfId="0" applyFont="1" applyAlignment="1">
      <alignment/>
    </xf>
    <xf numFmtId="164" fontId="30" fillId="2" borderId="0" xfId="75" applyFont="1" applyFill="1" applyAlignment="1" applyProtection="1">
      <alignment vertical="top" wrapText="1"/>
      <protection locked="0"/>
    </xf>
    <xf numFmtId="169" fontId="30" fillId="2" borderId="0" xfId="75" applyNumberFormat="1" applyFont="1" applyFill="1" applyAlignment="1" applyProtection="1">
      <alignment horizontal="center"/>
      <protection locked="0"/>
    </xf>
    <xf numFmtId="164" fontId="24" fillId="2" borderId="0" xfId="75" applyFont="1" applyFill="1" applyBorder="1" applyAlignment="1" applyProtection="1">
      <alignment horizontal="center" vertical="top" wrapText="1"/>
      <protection locked="0"/>
    </xf>
    <xf numFmtId="164" fontId="30" fillId="2" borderId="0" xfId="75" applyFont="1" applyFill="1" applyProtection="1">
      <alignment/>
      <protection locked="0"/>
    </xf>
    <xf numFmtId="169" fontId="30" fillId="2" borderId="0" xfId="75" applyNumberFormat="1" applyFont="1" applyFill="1" applyProtection="1">
      <alignment/>
      <protection locked="0"/>
    </xf>
    <xf numFmtId="168" fontId="30" fillId="0" borderId="0" xfId="75" applyNumberFormat="1" applyFont="1" applyFill="1" applyAlignment="1" applyProtection="1">
      <alignment horizontal="right"/>
      <protection locked="0"/>
    </xf>
    <xf numFmtId="174" fontId="30" fillId="0" borderId="0" xfId="0" applyNumberFormat="1" applyFont="1" applyAlignment="1">
      <alignment/>
    </xf>
    <xf numFmtId="164" fontId="28" fillId="0" borderId="0" xfId="75" applyFont="1" applyFill="1" applyBorder="1" applyProtection="1">
      <alignment/>
      <protection locked="0"/>
    </xf>
    <xf numFmtId="164" fontId="28" fillId="0" borderId="0" xfId="0" applyFont="1" applyAlignment="1">
      <alignment/>
    </xf>
    <xf numFmtId="164" fontId="30" fillId="0" borderId="0" xfId="0" applyFont="1" applyFill="1" applyAlignment="1">
      <alignment/>
    </xf>
    <xf numFmtId="168" fontId="28" fillId="0" borderId="0" xfId="75" applyNumberFormat="1" applyFont="1" applyFill="1" applyBorder="1" applyProtection="1">
      <alignment/>
      <protection locked="0"/>
    </xf>
    <xf numFmtId="164" fontId="30" fillId="0" borderId="0" xfId="75" applyFont="1" applyFill="1" applyBorder="1" applyAlignment="1" applyProtection="1">
      <alignment vertical="top" wrapText="1"/>
      <protection locked="0"/>
    </xf>
    <xf numFmtId="164" fontId="30" fillId="0" borderId="0" xfId="75" applyFont="1" applyFill="1" applyBorder="1" applyAlignment="1" applyProtection="1">
      <alignment horizontal="center" wrapText="1"/>
      <protection locked="0"/>
    </xf>
    <xf numFmtId="169" fontId="30" fillId="0" borderId="0" xfId="75" applyNumberFormat="1" applyFont="1" applyFill="1" applyBorder="1" applyAlignment="1" applyProtection="1">
      <alignment horizontal="center" wrapText="1"/>
      <protection locked="0"/>
    </xf>
    <xf numFmtId="168" fontId="30" fillId="0" borderId="0" xfId="75" applyNumberFormat="1" applyFont="1" applyFill="1" applyBorder="1" applyAlignment="1" applyProtection="1">
      <alignment wrapText="1"/>
      <protection locked="0"/>
    </xf>
    <xf numFmtId="164" fontId="40" fillId="2" borderId="13" xfId="75" applyFont="1" applyFill="1" applyBorder="1" applyAlignment="1">
      <alignment wrapText="1"/>
      <protection/>
    </xf>
    <xf numFmtId="164" fontId="28" fillId="0" borderId="0" xfId="0" applyFont="1" applyFill="1" applyAlignment="1">
      <alignment/>
    </xf>
    <xf numFmtId="164" fontId="28" fillId="0" borderId="0" xfId="75" applyFont="1" applyFill="1" applyBorder="1" applyAlignment="1" applyProtection="1">
      <alignment vertical="top" wrapText="1"/>
      <protection locked="0"/>
    </xf>
    <xf numFmtId="164" fontId="28" fillId="0" borderId="0" xfId="75" applyFont="1" applyFill="1" applyBorder="1" applyAlignment="1" applyProtection="1">
      <alignment horizontal="center" wrapText="1"/>
      <protection locked="0"/>
    </xf>
    <xf numFmtId="169" fontId="28" fillId="0" borderId="0" xfId="75" applyNumberFormat="1" applyFont="1" applyFill="1" applyBorder="1" applyAlignment="1" applyProtection="1">
      <alignment horizontal="center" wrapText="1"/>
      <protection locked="0"/>
    </xf>
    <xf numFmtId="168" fontId="28" fillId="0" borderId="0" xfId="75" applyNumberFormat="1" applyFont="1" applyFill="1" applyBorder="1" applyAlignment="1" applyProtection="1">
      <alignment wrapText="1"/>
      <protection locked="0"/>
    </xf>
    <xf numFmtId="164" fontId="41" fillId="2" borderId="13" xfId="75" applyFont="1" applyFill="1" applyBorder="1" applyAlignment="1" applyProtection="1">
      <alignment vertical="top" wrapText="1"/>
      <protection locked="0"/>
    </xf>
    <xf numFmtId="164" fontId="42" fillId="2" borderId="13" xfId="75" applyFont="1" applyFill="1" applyBorder="1" applyAlignment="1" applyProtection="1">
      <alignment vertical="top" wrapText="1"/>
      <protection locked="0"/>
    </xf>
    <xf numFmtId="169" fontId="43" fillId="2" borderId="13" xfId="75" applyNumberFormat="1" applyFont="1" applyFill="1" applyBorder="1" applyAlignment="1" applyProtection="1">
      <alignment horizontal="center" wrapText="1"/>
      <protection locked="0"/>
    </xf>
    <xf numFmtId="164" fontId="43" fillId="0" borderId="0" xfId="75" applyFont="1" applyFill="1" applyBorder="1" applyProtection="1">
      <alignment/>
      <protection locked="0"/>
    </xf>
    <xf numFmtId="168" fontId="40" fillId="2" borderId="13" xfId="75" applyNumberFormat="1" applyFont="1" applyFill="1" applyBorder="1" applyAlignment="1" applyProtection="1">
      <alignment horizontal="right"/>
      <protection/>
    </xf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Fill="1" applyBorder="1" applyAlignment="1" applyProtection="1">
      <alignment/>
      <protection locked="0"/>
    </xf>
    <xf numFmtId="169" fontId="25" fillId="0" borderId="0" xfId="0" applyNumberFormat="1" applyFont="1" applyAlignment="1" applyProtection="1">
      <alignment/>
      <protection locked="0"/>
    </xf>
    <xf numFmtId="164" fontId="34" fillId="0" borderId="0" xfId="0" applyFont="1" applyAlignment="1" applyProtection="1">
      <alignment/>
      <protection locked="0"/>
    </xf>
    <xf numFmtId="164" fontId="35" fillId="0" borderId="0" xfId="0" applyFont="1" applyBorder="1" applyAlignment="1">
      <alignment horizontal="left"/>
    </xf>
    <xf numFmtId="164" fontId="26" fillId="0" borderId="0" xfId="0" applyFont="1" applyFill="1" applyBorder="1" applyAlignment="1" applyProtection="1">
      <alignment horizontal="center"/>
      <protection locked="0"/>
    </xf>
    <xf numFmtId="164" fontId="38" fillId="0" borderId="0" xfId="0" applyFont="1" applyBorder="1" applyAlignment="1">
      <alignment horizontal="center" vertical="center" wrapText="1"/>
    </xf>
    <xf numFmtId="164" fontId="25" fillId="0" borderId="0" xfId="0" applyFont="1" applyBorder="1" applyAlignment="1">
      <alignment horizontal="right"/>
    </xf>
    <xf numFmtId="164" fontId="28" fillId="0" borderId="13" xfId="0" applyFont="1" applyBorder="1" applyAlignment="1">
      <alignment horizontal="center" vertical="center"/>
    </xf>
    <xf numFmtId="164" fontId="28" fillId="0" borderId="13" xfId="0" applyFont="1" applyBorder="1" applyAlignment="1">
      <alignment horizontal="center" vertical="center" wrapText="1"/>
    </xf>
    <xf numFmtId="169" fontId="30" fillId="0" borderId="13" xfId="0" applyNumberFormat="1" applyFont="1" applyFill="1" applyBorder="1" applyAlignment="1">
      <alignment horizontal="center" vertical="center"/>
    </xf>
    <xf numFmtId="169" fontId="30" fillId="0" borderId="13" xfId="0" applyNumberFormat="1" applyFont="1" applyBorder="1" applyAlignment="1">
      <alignment horizontal="left" vertical="top" wrapText="1"/>
    </xf>
    <xf numFmtId="168" fontId="28" fillId="0" borderId="13" xfId="0" applyNumberFormat="1" applyFont="1" applyFill="1" applyBorder="1" applyAlignment="1">
      <alignment horizontal="right"/>
    </xf>
    <xf numFmtId="167" fontId="28" fillId="0" borderId="13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24" fillId="0" borderId="0" xfId="0" applyFont="1" applyAlignment="1">
      <alignment horizontal="right"/>
    </xf>
    <xf numFmtId="164" fontId="25" fillId="0" borderId="0" xfId="0" applyFont="1" applyAlignment="1">
      <alignment horizontal="right"/>
    </xf>
    <xf numFmtId="164" fontId="25" fillId="0" borderId="0" xfId="0" applyFont="1" applyAlignment="1">
      <alignment horizontal="left"/>
    </xf>
    <xf numFmtId="164" fontId="30" fillId="0" borderId="0" xfId="0" applyFont="1" applyAlignment="1">
      <alignment horizontal="right"/>
    </xf>
    <xf numFmtId="164" fontId="38" fillId="0" borderId="0" xfId="0" applyFont="1" applyFill="1" applyBorder="1" applyAlignment="1">
      <alignment horizontal="center" vertical="center" wrapText="1"/>
    </xf>
    <xf numFmtId="164" fontId="0" fillId="0" borderId="0" xfId="0" applyFont="1" applyFill="1" applyAlignment="1">
      <alignment horizontal="right" vertical="top" wrapText="1"/>
    </xf>
    <xf numFmtId="164" fontId="0" fillId="0" borderId="0" xfId="0" applyFont="1" applyFill="1" applyAlignment="1">
      <alignment horizontal="left" vertical="top" wrapText="1"/>
    </xf>
    <xf numFmtId="164" fontId="44" fillId="0" borderId="0" xfId="0" applyFont="1" applyFill="1" applyAlignment="1">
      <alignment horizontal="left" vertical="top" wrapText="1"/>
    </xf>
    <xf numFmtId="164" fontId="25" fillId="0" borderId="13" xfId="0" applyFont="1" applyFill="1" applyBorder="1" applyAlignment="1">
      <alignment horizontal="center" vertical="top" wrapText="1"/>
    </xf>
    <xf numFmtId="164" fontId="25" fillId="0" borderId="13" xfId="0" applyFont="1" applyFill="1" applyBorder="1" applyAlignment="1">
      <alignment horizontal="center" vertical="center" wrapText="1"/>
    </xf>
    <xf numFmtId="164" fontId="0" fillId="0" borderId="14" xfId="0" applyFont="1" applyBorder="1" applyAlignment="1">
      <alignment/>
    </xf>
    <xf numFmtId="164" fontId="45" fillId="0" borderId="13" xfId="0" applyFont="1" applyFill="1" applyBorder="1" applyAlignment="1">
      <alignment horizontal="center" vertical="center" wrapText="1"/>
    </xf>
    <xf numFmtId="164" fontId="46" fillId="0" borderId="13" xfId="0" applyFont="1" applyFill="1" applyBorder="1" applyAlignment="1">
      <alignment horizontal="center" vertical="center" wrapText="1"/>
    </xf>
    <xf numFmtId="164" fontId="25" fillId="0" borderId="13" xfId="0" applyFont="1" applyFill="1" applyBorder="1" applyAlignment="1">
      <alignment horizontal="justify" vertical="center" wrapText="1"/>
    </xf>
    <xf numFmtId="164" fontId="0" fillId="0" borderId="14" xfId="0" applyFont="1" applyBorder="1" applyAlignment="1">
      <alignment horizontal="left" vertical="center"/>
    </xf>
    <xf numFmtId="164" fontId="0" fillId="0" borderId="0" xfId="0" applyFont="1" applyAlignment="1">
      <alignment horizontal="left" vertical="center"/>
    </xf>
    <xf numFmtId="164" fontId="25" fillId="0" borderId="13" xfId="0" applyNumberFormat="1" applyFont="1" applyFill="1" applyBorder="1" applyAlignment="1">
      <alignment horizontal="justify" vertical="center" wrapText="1"/>
    </xf>
    <xf numFmtId="164" fontId="47" fillId="0" borderId="0" xfId="0" applyFont="1" applyAlignment="1">
      <alignment horizontal="center"/>
    </xf>
    <xf numFmtId="164" fontId="25" fillId="0" borderId="13" xfId="75" applyFont="1" applyFill="1" applyBorder="1" applyAlignment="1">
      <alignment vertical="center" wrapText="1"/>
      <protection/>
    </xf>
    <xf numFmtId="169" fontId="25" fillId="0" borderId="13" xfId="75" applyNumberFormat="1" applyFont="1" applyFill="1" applyBorder="1" applyAlignment="1" applyProtection="1">
      <alignment horizontal="center" vertical="center" wrapText="1"/>
      <protection locked="0"/>
    </xf>
    <xf numFmtId="164" fontId="25" fillId="0" borderId="13" xfId="0" applyFont="1" applyFill="1" applyBorder="1" applyAlignment="1">
      <alignment horizontal="center" vertical="center"/>
    </xf>
    <xf numFmtId="164" fontId="25" fillId="0" borderId="13" xfId="0" applyFont="1" applyFill="1" applyBorder="1" applyAlignment="1">
      <alignment horizontal="justify"/>
    </xf>
    <xf numFmtId="164" fontId="25" fillId="0" borderId="13" xfId="0" applyFont="1" applyFill="1" applyBorder="1" applyAlignment="1">
      <alignment horizontal="center" vertical="center" wrapText="1"/>
    </xf>
    <xf numFmtId="164" fontId="25" fillId="0" borderId="13" xfId="0" applyFont="1" applyFill="1" applyBorder="1" applyAlignment="1">
      <alignment horizontal="justify" wrapText="1"/>
    </xf>
  </cellXfs>
  <cellStyles count="9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Excel Built-in 20% - Accent1" xfId="38"/>
    <cellStyle name="Excel Built-in 20% - Accent2" xfId="39"/>
    <cellStyle name="Excel Built-in 20% - Accent3" xfId="40"/>
    <cellStyle name="Excel Built-in 20% - Accent4" xfId="41"/>
    <cellStyle name="Excel Built-in 20% - Accent5" xfId="42"/>
    <cellStyle name="Excel Built-in 20% - Accent6" xfId="43"/>
    <cellStyle name="Excel Built-in 40% - Accent1" xfId="44"/>
    <cellStyle name="Excel Built-in 40% - Accent2" xfId="45"/>
    <cellStyle name="Excel Built-in 40% - Accent3" xfId="46"/>
    <cellStyle name="Excel Built-in 40% - Accent4" xfId="47"/>
    <cellStyle name="Excel Built-in 40% - Accent5" xfId="48"/>
    <cellStyle name="Excel Built-in 40% - Accent6" xfId="49"/>
    <cellStyle name="Excel Built-in 60% - Accent1" xfId="50"/>
    <cellStyle name="Excel Built-in 60% - Accent2" xfId="51"/>
    <cellStyle name="Excel Built-in 60% - Accent3" xfId="52"/>
    <cellStyle name="Excel Built-in 60% - Accent4" xfId="53"/>
    <cellStyle name="Excel Built-in 60% - Accent5" xfId="54"/>
    <cellStyle name="Excel Built-in 60% - Accent6" xfId="55"/>
    <cellStyle name="Excel Built-in Accent1" xfId="56"/>
    <cellStyle name="Excel Built-in Accent2" xfId="57"/>
    <cellStyle name="Excel Built-in Accent3" xfId="58"/>
    <cellStyle name="Excel Built-in Accent4" xfId="59"/>
    <cellStyle name="Excel Built-in Accent5" xfId="60"/>
    <cellStyle name="Excel Built-in Accent6" xfId="61"/>
    <cellStyle name="Excel Built-in Bad" xfId="62"/>
    <cellStyle name="Excel Built-in Calculation" xfId="63"/>
    <cellStyle name="Excel Built-in Check Cell" xfId="64"/>
    <cellStyle name="Excel Built-in Comma" xfId="65"/>
    <cellStyle name="Excel Built-in Explanatory Text" xfId="66"/>
    <cellStyle name="Excel Built-in Good" xfId="67"/>
    <cellStyle name="Excel Built-in Heading 1" xfId="68"/>
    <cellStyle name="Excel Built-in Heading 2" xfId="69"/>
    <cellStyle name="Excel Built-in Heading 3" xfId="70"/>
    <cellStyle name="Excel Built-in Heading 4" xfId="71"/>
    <cellStyle name="Excel Built-in Input" xfId="72"/>
    <cellStyle name="Excel Built-in Linked Cell" xfId="73"/>
    <cellStyle name="Excel Built-in Neutral" xfId="74"/>
    <cellStyle name="Excel Built-in Normal" xfId="75"/>
    <cellStyle name="Excel Built-in Note" xfId="76"/>
    <cellStyle name="Excel Built-in Output" xfId="77"/>
    <cellStyle name="Excel Built-in Title" xfId="78"/>
    <cellStyle name="Excel Built-in Total" xfId="79"/>
    <cellStyle name="Excel Built-in Warning Text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Заголовок 1" xfId="90"/>
    <cellStyle name="Заголовок 2" xfId="91"/>
    <cellStyle name="Заголовок 3" xfId="92"/>
    <cellStyle name="Заголовок 4" xfId="93"/>
    <cellStyle name="Итог" xfId="94"/>
    <cellStyle name="Контрольная ячейка" xfId="95"/>
    <cellStyle name="Название" xfId="96"/>
    <cellStyle name="Нейтральный" xfId="97"/>
    <cellStyle name="Обычный_прил. 4" xfId="98"/>
    <cellStyle name="Обычный_прил. 5" xfId="99"/>
    <cellStyle name="Плохой" xfId="100"/>
    <cellStyle name="Пояснение" xfId="101"/>
    <cellStyle name="Примечание" xfId="102"/>
    <cellStyle name="Связанная ячейка" xfId="103"/>
    <cellStyle name="Текст предупреждения" xfId="104"/>
    <cellStyle name="Тысячи [0]_Лист1" xfId="105"/>
    <cellStyle name="Тысячи_Лист1" xfId="106"/>
    <cellStyle name="Хороший" xfId="107"/>
  </cellStyles>
  <dxfs count="4">
    <dxf>
      <fill>
        <patternFill patternType="solid">
          <fgColor rgb="FFFFFFCC"/>
          <bgColor rgb="FFFFFFFF"/>
        </patternFill>
      </fill>
      <border/>
    </dxf>
    <dxf>
      <font>
        <b/>
        <i val="0"/>
      </font>
      <border/>
    </dxf>
    <dxf>
      <font>
        <b val="0"/>
        <i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996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workbookViewId="0" topLeftCell="A1">
      <selection activeCell="G27" sqref="G27"/>
    </sheetView>
  </sheetViews>
  <sheetFormatPr defaultColWidth="9.140625" defaultRowHeight="12.75"/>
  <cols>
    <col min="1" max="1" width="24.00390625" style="1" customWidth="1"/>
    <col min="2" max="2" width="71.7109375" style="2" customWidth="1"/>
    <col min="3" max="3" width="16.7109375" style="3" customWidth="1"/>
    <col min="4" max="4" width="13.00390625" style="2" customWidth="1"/>
    <col min="5" max="5" width="11.421875" style="2" customWidth="1"/>
    <col min="6" max="16384" width="9.140625" style="2" customWidth="1"/>
  </cols>
  <sheetData>
    <row r="1" spans="2:3" ht="18" customHeight="1">
      <c r="B1" s="4" t="s">
        <v>0</v>
      </c>
      <c r="C1" s="4"/>
    </row>
    <row r="2" spans="1:15" s="8" customFormat="1" ht="18.75" customHeight="1">
      <c r="A2" s="5"/>
      <c r="B2" s="6" t="s">
        <v>1</v>
      </c>
      <c r="C2" s="6"/>
      <c r="D2" s="7"/>
      <c r="E2" s="7"/>
      <c r="G2" s="9"/>
      <c r="H2" s="9"/>
      <c r="I2" s="9"/>
      <c r="J2" s="9"/>
      <c r="K2" s="9"/>
      <c r="L2" s="9"/>
      <c r="M2" s="9"/>
      <c r="N2" s="9"/>
      <c r="O2" s="9"/>
    </row>
    <row r="3" spans="2:5" ht="18.75" customHeight="1">
      <c r="B3" s="6" t="s">
        <v>2</v>
      </c>
      <c r="C3" s="6"/>
      <c r="D3" s="7"/>
      <c r="E3" s="7"/>
    </row>
    <row r="4" spans="2:3" ht="18" customHeight="1">
      <c r="B4" s="10" t="s">
        <v>3</v>
      </c>
      <c r="C4" s="10"/>
    </row>
    <row r="5" spans="2:3" ht="18.75" customHeight="1">
      <c r="B5" s="11" t="s">
        <v>4</v>
      </c>
      <c r="C5" s="6"/>
    </row>
    <row r="6" spans="2:3" ht="18" customHeight="1">
      <c r="B6" s="12"/>
      <c r="C6" s="13"/>
    </row>
    <row r="7" spans="1:3" ht="38.25" customHeight="1">
      <c r="A7" s="14" t="s">
        <v>5</v>
      </c>
      <c r="B7" s="14"/>
      <c r="C7" s="14"/>
    </row>
    <row r="8" spans="1:6" ht="18.75" customHeight="1">
      <c r="A8" s="15"/>
      <c r="B8" s="16"/>
      <c r="C8" s="17" t="s">
        <v>6</v>
      </c>
      <c r="E8" s="18"/>
      <c r="F8" s="18"/>
    </row>
    <row r="9" spans="1:6" ht="18.75" customHeight="1">
      <c r="A9" s="19" t="s">
        <v>7</v>
      </c>
      <c r="B9" s="19" t="s">
        <v>8</v>
      </c>
      <c r="C9" s="20" t="s">
        <v>9</v>
      </c>
      <c r="E9" s="18"/>
      <c r="F9" s="18"/>
    </row>
    <row r="10" spans="1:6" ht="18.75" customHeight="1">
      <c r="A10" s="21"/>
      <c r="B10" s="21" t="s">
        <v>10</v>
      </c>
      <c r="C10" s="22">
        <f>C11+C37</f>
        <v>56312.72805</v>
      </c>
      <c r="E10" s="23"/>
      <c r="F10" s="18"/>
    </row>
    <row r="11" spans="1:3" ht="18.75" customHeight="1">
      <c r="A11" s="24" t="s">
        <v>11</v>
      </c>
      <c r="B11" s="25" t="s">
        <v>12</v>
      </c>
      <c r="C11" s="26">
        <f>C12+C15+C21+C23+C26+C29+C31+C34+C18</f>
        <v>28820.99005</v>
      </c>
    </row>
    <row r="12" spans="1:15" s="30" customFormat="1" ht="15.75" customHeight="1">
      <c r="A12" s="27" t="s">
        <v>13</v>
      </c>
      <c r="B12" s="28" t="s">
        <v>14</v>
      </c>
      <c r="C12" s="29">
        <f>C13</f>
        <v>16871.6</v>
      </c>
      <c r="G12" s="31"/>
      <c r="H12" s="31"/>
      <c r="I12" s="31"/>
      <c r="J12" s="31"/>
      <c r="K12" s="31"/>
      <c r="L12" s="31"/>
      <c r="M12" s="31"/>
      <c r="N12" s="31"/>
      <c r="O12" s="31"/>
    </row>
    <row r="13" spans="1:15" s="30" customFormat="1" ht="15.75" customHeight="1">
      <c r="A13" s="27" t="s">
        <v>15</v>
      </c>
      <c r="B13" s="32" t="s">
        <v>16</v>
      </c>
      <c r="C13" s="29">
        <f>C14</f>
        <v>16871.6</v>
      </c>
      <c r="G13" s="31"/>
      <c r="H13" s="31"/>
      <c r="I13" s="31"/>
      <c r="J13" s="31"/>
      <c r="K13" s="31"/>
      <c r="L13" s="31"/>
      <c r="M13" s="31"/>
      <c r="N13" s="31"/>
      <c r="O13" s="31"/>
    </row>
    <row r="14" spans="1:15" s="30" customFormat="1" ht="45.75">
      <c r="A14" s="27" t="s">
        <v>17</v>
      </c>
      <c r="B14" s="28" t="s">
        <v>18</v>
      </c>
      <c r="C14" s="33">
        <v>16871.6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s="30" customFormat="1" ht="12.75" customHeight="1" hidden="1">
      <c r="A15" s="27" t="s">
        <v>19</v>
      </c>
      <c r="B15" s="32" t="s">
        <v>20</v>
      </c>
      <c r="C15" s="29">
        <f>C16+C17</f>
        <v>0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1:15" s="30" customFormat="1" ht="12.75" customHeight="1" hidden="1">
      <c r="A16" s="27" t="s">
        <v>21</v>
      </c>
      <c r="B16" s="28" t="s">
        <v>22</v>
      </c>
      <c r="C16" s="33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s="30" customFormat="1" ht="12.75" customHeight="1" hidden="1">
      <c r="A17" s="27" t="s">
        <v>23</v>
      </c>
      <c r="B17" s="28" t="s">
        <v>24</v>
      </c>
      <c r="C17" s="33">
        <v>0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s="30" customFormat="1" ht="18" customHeight="1">
      <c r="A18" s="27" t="s">
        <v>25</v>
      </c>
      <c r="B18" s="28" t="s">
        <v>26</v>
      </c>
      <c r="C18" s="34">
        <f>C19+C20</f>
        <v>8056.5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15" s="30" customFormat="1" ht="15.75" customHeight="1">
      <c r="A19" s="27" t="s">
        <v>27</v>
      </c>
      <c r="B19" s="28" t="s">
        <v>26</v>
      </c>
      <c r="C19" s="33">
        <v>1191.4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s="30" customFormat="1" ht="15.75" customHeight="1">
      <c r="A20" s="27" t="s">
        <v>28</v>
      </c>
      <c r="B20" s="28" t="s">
        <v>29</v>
      </c>
      <c r="C20" s="33">
        <v>6865.1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s="30" customFormat="1" ht="12.75" customHeight="1" hidden="1">
      <c r="A21" s="27" t="s">
        <v>30</v>
      </c>
      <c r="B21" s="28" t="s">
        <v>31</v>
      </c>
      <c r="C21" s="29">
        <f>C22</f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s="30" customFormat="1" ht="12.75" customHeight="1" hidden="1">
      <c r="A22" s="27" t="s">
        <v>32</v>
      </c>
      <c r="B22" s="28" t="s">
        <v>33</v>
      </c>
      <c r="C22" s="33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 s="30" customFormat="1" ht="26.25" customHeight="1">
      <c r="A23" s="27" t="s">
        <v>34</v>
      </c>
      <c r="B23" s="28" t="s">
        <v>35</v>
      </c>
      <c r="C23" s="29">
        <f>C25</f>
        <v>24.400000000000002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1:3" s="30" customFormat="1" ht="12.75" customHeight="1" hidden="1">
      <c r="A24" s="35" t="s">
        <v>36</v>
      </c>
      <c r="B24" s="28" t="s">
        <v>37</v>
      </c>
      <c r="C24" s="29"/>
    </row>
    <row r="25" spans="1:3" s="30" customFormat="1" ht="15">
      <c r="A25" s="27" t="s">
        <v>38</v>
      </c>
      <c r="B25" s="28" t="s">
        <v>39</v>
      </c>
      <c r="C25" s="33">
        <v>24.4</v>
      </c>
    </row>
    <row r="26" spans="1:3" s="30" customFormat="1" ht="26.25" customHeight="1">
      <c r="A26" s="27" t="s">
        <v>40</v>
      </c>
      <c r="B26" s="28" t="s">
        <v>41</v>
      </c>
      <c r="C26" s="29">
        <f>C27+C28</f>
        <v>3503.7000000000003</v>
      </c>
    </row>
    <row r="27" spans="1:15" s="30" customFormat="1" ht="48.75" customHeight="1">
      <c r="A27" s="36" t="s">
        <v>42</v>
      </c>
      <c r="B27" s="28" t="s">
        <v>43</v>
      </c>
      <c r="C27" s="33">
        <v>3049.9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s="30" customFormat="1" ht="36.75" customHeight="1">
      <c r="A28" s="27" t="s">
        <v>44</v>
      </c>
      <c r="B28" s="28" t="s">
        <v>45</v>
      </c>
      <c r="C28" s="33">
        <v>453.8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s="30" customFormat="1" ht="12.75" customHeight="1" hidden="1">
      <c r="A29" s="27" t="s">
        <v>46</v>
      </c>
      <c r="B29" s="28" t="s">
        <v>47</v>
      </c>
      <c r="C29" s="29">
        <f>C30</f>
        <v>0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s="30" customFormat="1" ht="12.75" customHeight="1" hidden="1">
      <c r="A30" s="27" t="s">
        <v>48</v>
      </c>
      <c r="B30" s="28" t="s">
        <v>49</v>
      </c>
      <c r="C30" s="33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15" s="30" customFormat="1" ht="12.75" customHeight="1">
      <c r="A31" s="27" t="s">
        <v>50</v>
      </c>
      <c r="B31" s="28" t="s">
        <v>51</v>
      </c>
      <c r="C31" s="33">
        <f>C33+C32</f>
        <v>364.79004999999995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s="30" customFormat="1" ht="12.75" customHeight="1" hidden="1">
      <c r="A32" s="27" t="s">
        <v>52</v>
      </c>
      <c r="B32" s="38" t="s">
        <v>53</v>
      </c>
      <c r="C32" s="33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5" s="30" customFormat="1" ht="24.75" customHeight="1">
      <c r="A33" s="27" t="s">
        <v>54</v>
      </c>
      <c r="B33" s="28" t="s">
        <v>55</v>
      </c>
      <c r="C33" s="33">
        <f>5.38349+12.62895+346.77761</f>
        <v>364.79004999999995</v>
      </c>
      <c r="E33" s="39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1:15" s="30" customFormat="1" ht="12.75" customHeight="1" hidden="1">
      <c r="A34" s="27" t="s">
        <v>56</v>
      </c>
      <c r="B34" s="28" t="s">
        <v>57</v>
      </c>
      <c r="C34" s="29">
        <f>C35</f>
        <v>0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5" s="30" customFormat="1" ht="12.75" customHeight="1" hidden="1">
      <c r="A35" s="27" t="s">
        <v>58</v>
      </c>
      <c r="B35" s="28" t="s">
        <v>59</v>
      </c>
      <c r="C35" s="33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1:3" ht="29.25" customHeight="1">
      <c r="A36" s="40" t="s">
        <v>60</v>
      </c>
      <c r="B36" s="41" t="s">
        <v>61</v>
      </c>
      <c r="C36" s="41"/>
    </row>
    <row r="37" spans="1:3" ht="18.75" customHeight="1">
      <c r="A37" s="40"/>
      <c r="B37" s="25" t="s">
        <v>62</v>
      </c>
      <c r="C37" s="42">
        <f>C38</f>
        <v>27491.737999999998</v>
      </c>
    </row>
    <row r="38" spans="1:3" ht="29.25" customHeight="1">
      <c r="A38" s="43" t="s">
        <v>63</v>
      </c>
      <c r="B38" s="28" t="s">
        <v>64</v>
      </c>
      <c r="C38" s="29">
        <f>C39+C58+C48</f>
        <v>27491.737999999998</v>
      </c>
    </row>
    <row r="39" spans="1:3" ht="18" customHeight="1">
      <c r="A39" s="44" t="s">
        <v>65</v>
      </c>
      <c r="B39" s="45" t="s">
        <v>66</v>
      </c>
      <c r="C39" s="34">
        <f>C41+C42+C43+C40+C45+C46+C47+C44</f>
        <v>14818.514000000001</v>
      </c>
    </row>
    <row r="40" spans="1:3" ht="12.75" customHeight="1" hidden="1">
      <c r="A40" s="43" t="s">
        <v>67</v>
      </c>
      <c r="B40" s="28" t="s">
        <v>68</v>
      </c>
      <c r="C40" s="33"/>
    </row>
    <row r="41" spans="1:3" ht="17.25" customHeight="1">
      <c r="A41" s="43" t="s">
        <v>69</v>
      </c>
      <c r="B41" s="28" t="s">
        <v>70</v>
      </c>
      <c r="C41" s="33">
        <v>5782.9</v>
      </c>
    </row>
    <row r="42" spans="1:3" ht="29.25" customHeight="1">
      <c r="A42" s="43" t="s">
        <v>69</v>
      </c>
      <c r="B42" s="28" t="s">
        <v>71</v>
      </c>
      <c r="C42" s="33">
        <v>55.5</v>
      </c>
    </row>
    <row r="43" spans="1:3" ht="17.25" customHeight="1">
      <c r="A43" s="43" t="s">
        <v>72</v>
      </c>
      <c r="B43" s="28" t="s">
        <v>73</v>
      </c>
      <c r="C43" s="33">
        <v>2482.2</v>
      </c>
    </row>
    <row r="44" spans="1:3" ht="29.25" customHeight="1">
      <c r="A44" s="46" t="s">
        <v>69</v>
      </c>
      <c r="B44" s="47" t="s">
        <v>74</v>
      </c>
      <c r="C44" s="33">
        <f>445.6+5700+300</f>
        <v>6445.6</v>
      </c>
    </row>
    <row r="45" spans="1:3" ht="29.25" customHeight="1">
      <c r="A45" s="46" t="s">
        <v>69</v>
      </c>
      <c r="B45" s="47" t="s">
        <v>75</v>
      </c>
      <c r="C45" s="33">
        <v>48.301</v>
      </c>
    </row>
    <row r="46" spans="1:3" ht="12.75" hidden="1">
      <c r="A46" s="46" t="s">
        <v>69</v>
      </c>
      <c r="B46" s="47" t="s">
        <v>76</v>
      </c>
      <c r="C46" s="33"/>
    </row>
    <row r="47" spans="1:3" ht="29.25" customHeight="1">
      <c r="A47" s="46" t="s">
        <v>69</v>
      </c>
      <c r="B47" s="28" t="s">
        <v>77</v>
      </c>
      <c r="C47" s="33">
        <v>4.013</v>
      </c>
    </row>
    <row r="48" spans="1:3" ht="17.25">
      <c r="A48" s="44" t="s">
        <v>78</v>
      </c>
      <c r="B48" s="45" t="s">
        <v>79</v>
      </c>
      <c r="C48" s="34">
        <f>SUM(C49:C57)</f>
        <v>4.1</v>
      </c>
    </row>
    <row r="49" spans="1:3" ht="27" customHeight="1">
      <c r="A49" s="48" t="s">
        <v>80</v>
      </c>
      <c r="B49" s="28" t="s">
        <v>81</v>
      </c>
      <c r="C49" s="33">
        <v>4.1</v>
      </c>
    </row>
    <row r="50" spans="1:3" ht="12.75" customHeight="1" hidden="1">
      <c r="A50" s="43" t="s">
        <v>82</v>
      </c>
      <c r="B50" s="28" t="s">
        <v>83</v>
      </c>
      <c r="C50" s="33"/>
    </row>
    <row r="51" spans="1:3" ht="12.75" customHeight="1" hidden="1">
      <c r="A51" s="43" t="s">
        <v>84</v>
      </c>
      <c r="B51" s="28" t="s">
        <v>85</v>
      </c>
      <c r="C51" s="33"/>
    </row>
    <row r="52" spans="1:3" ht="12.75" customHeight="1" hidden="1">
      <c r="A52" s="43" t="s">
        <v>82</v>
      </c>
      <c r="B52" s="28" t="s">
        <v>86</v>
      </c>
      <c r="C52" s="33"/>
    </row>
    <row r="53" spans="1:3" ht="12.75" customHeight="1" hidden="1">
      <c r="A53" s="43" t="s">
        <v>87</v>
      </c>
      <c r="B53" s="28" t="s">
        <v>88</v>
      </c>
      <c r="C53" s="33"/>
    </row>
    <row r="54" spans="1:3" ht="12.75" customHeight="1" hidden="1">
      <c r="A54" s="43" t="s">
        <v>82</v>
      </c>
      <c r="B54" s="28" t="s">
        <v>89</v>
      </c>
      <c r="C54" s="33"/>
    </row>
    <row r="55" spans="1:3" ht="12.75" customHeight="1" hidden="1">
      <c r="A55" s="43" t="s">
        <v>82</v>
      </c>
      <c r="B55" s="28" t="s">
        <v>90</v>
      </c>
      <c r="C55" s="33"/>
    </row>
    <row r="56" spans="1:3" ht="12.75" customHeight="1" hidden="1">
      <c r="A56" s="43" t="s">
        <v>82</v>
      </c>
      <c r="B56" s="28" t="s">
        <v>91</v>
      </c>
      <c r="C56" s="33"/>
    </row>
    <row r="57" spans="1:3" ht="12.75" hidden="1">
      <c r="A57" s="43" t="s">
        <v>92</v>
      </c>
      <c r="B57" s="28" t="s">
        <v>93</v>
      </c>
      <c r="C57" s="33"/>
    </row>
    <row r="58" spans="1:3" ht="23.25">
      <c r="A58" s="44" t="s">
        <v>94</v>
      </c>
      <c r="B58" s="45" t="s">
        <v>95</v>
      </c>
      <c r="C58" s="34">
        <f>SUM(C59:C66)</f>
        <v>12669.124</v>
      </c>
    </row>
    <row r="59" spans="1:3" ht="12.75" customHeight="1" hidden="1">
      <c r="A59" s="43" t="s">
        <v>96</v>
      </c>
      <c r="B59" s="28" t="s">
        <v>97</v>
      </c>
      <c r="C59" s="33"/>
    </row>
    <row r="60" spans="1:3" ht="12.75" hidden="1">
      <c r="A60" s="43" t="s">
        <v>98</v>
      </c>
      <c r="B60" s="28" t="s">
        <v>99</v>
      </c>
      <c r="C60" s="33"/>
    </row>
    <row r="61" spans="1:3" ht="34.5">
      <c r="A61" s="35" t="s">
        <v>100</v>
      </c>
      <c r="B61" s="28" t="s">
        <v>101</v>
      </c>
      <c r="C61" s="33">
        <v>6990.739</v>
      </c>
    </row>
    <row r="62" spans="1:3" ht="23.25">
      <c r="A62" s="35" t="s">
        <v>102</v>
      </c>
      <c r="B62" s="28" t="s">
        <v>103</v>
      </c>
      <c r="C62" s="49">
        <v>2524.854</v>
      </c>
    </row>
    <row r="63" spans="1:3" ht="12.75" hidden="1">
      <c r="A63" s="35" t="s">
        <v>104</v>
      </c>
      <c r="B63" s="47" t="s">
        <v>105</v>
      </c>
      <c r="C63" s="33"/>
    </row>
    <row r="64" spans="1:3" ht="23.25">
      <c r="A64" s="35" t="s">
        <v>104</v>
      </c>
      <c r="B64" s="50" t="s">
        <v>106</v>
      </c>
      <c r="C64" s="33">
        <v>3153.531</v>
      </c>
    </row>
    <row r="65" spans="1:3" ht="12.75" hidden="1">
      <c r="A65" s="46" t="s">
        <v>107</v>
      </c>
      <c r="B65" s="47" t="s">
        <v>108</v>
      </c>
      <c r="C65" s="33"/>
    </row>
    <row r="66" spans="1:3" ht="12.75" hidden="1">
      <c r="A66" s="46" t="s">
        <v>104</v>
      </c>
      <c r="B66" s="47" t="s">
        <v>109</v>
      </c>
      <c r="C66" s="33"/>
    </row>
    <row r="67" spans="1:3" ht="18" customHeight="1">
      <c r="A67" s="51"/>
      <c r="B67" s="52" t="s">
        <v>110</v>
      </c>
      <c r="C67" s="53">
        <f>'прил_ 4'!H10-прил_1!C10</f>
        <v>3027.4701600000044</v>
      </c>
    </row>
  </sheetData>
  <mergeCells count="2">
    <mergeCell ref="A7:C7"/>
    <mergeCell ref="B36:C36"/>
  </mergeCells>
  <conditionalFormatting sqref="B1 C6">
    <cfRule type="expression" priority="1" dxfId="0" stopIfTrue="1">
      <formula>$G1&lt;&gt;""</formula>
    </cfRule>
  </conditionalFormatting>
  <printOptions horizontalCentered="1"/>
  <pageMargins left="1.1812500000000001" right="0.19652777777777777" top="0.39375" bottom="0" header="0.5118055555555556" footer="0.5118055555555556"/>
  <pageSetup horizontalDpi="300" verticalDpi="3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54" customWidth="1"/>
    <col min="2" max="2" width="76.00390625" style="54" customWidth="1"/>
    <col min="3" max="3" width="15.421875" style="54" customWidth="1"/>
    <col min="4" max="4" width="20.57421875" style="54" customWidth="1"/>
    <col min="5" max="5" width="14.8515625" style="54" customWidth="1"/>
    <col min="6" max="6" width="15.00390625" style="54" customWidth="1"/>
    <col min="7" max="16384" width="9.140625" style="54" customWidth="1"/>
  </cols>
  <sheetData>
    <row r="1" spans="2:4" ht="18" customHeight="1">
      <c r="B1" s="55" t="s">
        <v>111</v>
      </c>
      <c r="C1" s="55"/>
      <c r="D1" s="56"/>
    </row>
    <row r="2" spans="2:4" ht="18.75" customHeight="1">
      <c r="B2" s="57" t="s">
        <v>112</v>
      </c>
      <c r="C2" s="57"/>
      <c r="D2" s="56"/>
    </row>
    <row r="3" spans="2:4" ht="18.75" customHeight="1">
      <c r="B3" s="57" t="s">
        <v>113</v>
      </c>
      <c r="C3" s="57"/>
      <c r="D3" s="56"/>
    </row>
    <row r="4" spans="1:9" s="58" customFormat="1" ht="15" customHeight="1">
      <c r="A4" s="8"/>
      <c r="B4" s="57" t="s">
        <v>114</v>
      </c>
      <c r="C4" s="57"/>
      <c r="E4" s="59"/>
      <c r="H4" s="60"/>
      <c r="I4" s="60"/>
    </row>
    <row r="5" spans="1:4" ht="18.75" customHeight="1">
      <c r="A5" s="61"/>
      <c r="B5" s="57" t="s">
        <v>115</v>
      </c>
      <c r="C5" s="57"/>
      <c r="D5" s="56"/>
    </row>
    <row r="6" spans="1:4" ht="12.75" customHeight="1">
      <c r="A6" s="61"/>
      <c r="B6" s="56"/>
      <c r="C6" s="56"/>
      <c r="D6" s="56"/>
    </row>
    <row r="7" spans="1:3" ht="15.75" customHeight="1">
      <c r="A7" s="62" t="s">
        <v>116</v>
      </c>
      <c r="B7" s="62"/>
      <c r="C7" s="62"/>
    </row>
    <row r="8" spans="1:3" ht="15.75" customHeight="1">
      <c r="A8" s="62"/>
      <c r="B8" s="62"/>
      <c r="C8" s="62"/>
    </row>
    <row r="9" spans="1:3" ht="12.75" customHeight="1">
      <c r="A9" s="62"/>
      <c r="B9" s="62"/>
      <c r="C9" s="62"/>
    </row>
    <row r="10" spans="1:3" ht="12.75" customHeight="1" hidden="1">
      <c r="A10" s="62"/>
      <c r="B10" s="62"/>
      <c r="C10" s="62"/>
    </row>
    <row r="11" spans="1:3" ht="61.5" customHeight="1">
      <c r="A11" s="63" t="s">
        <v>6</v>
      </c>
      <c r="B11" s="63"/>
      <c r="C11" s="63"/>
    </row>
    <row r="12" spans="1:3" ht="15.75" customHeight="1">
      <c r="A12" s="64" t="s">
        <v>7</v>
      </c>
      <c r="B12" s="64" t="s">
        <v>117</v>
      </c>
      <c r="C12" s="65" t="s">
        <v>118</v>
      </c>
    </row>
    <row r="13" spans="1:3" s="69" customFormat="1" ht="15.75" customHeight="1">
      <c r="A13" s="66" t="s">
        <v>119</v>
      </c>
      <c r="B13" s="67" t="s">
        <v>120</v>
      </c>
      <c r="C13" s="68" t="e">
        <f>NA()</f>
        <v>#N/A</v>
      </c>
    </row>
    <row r="14" spans="1:3" s="69" customFormat="1" ht="12.75" customHeight="1" hidden="1">
      <c r="A14" s="70" t="s">
        <v>121</v>
      </c>
      <c r="B14" s="71" t="s">
        <v>122</v>
      </c>
      <c r="C14" s="68">
        <f>C16-C20</f>
        <v>0</v>
      </c>
    </row>
    <row r="15" spans="1:3" s="69" customFormat="1" ht="12.75" customHeight="1" hidden="1">
      <c r="A15" s="72" t="s">
        <v>123</v>
      </c>
      <c r="B15" s="73" t="s">
        <v>124</v>
      </c>
      <c r="C15" s="74">
        <v>0</v>
      </c>
    </row>
    <row r="16" spans="1:3" s="69" customFormat="1" ht="12.75" customHeight="1" hidden="1">
      <c r="A16" s="70" t="s">
        <v>125</v>
      </c>
      <c r="B16" s="71" t="s">
        <v>126</v>
      </c>
      <c r="C16" s="74">
        <f>C17</f>
        <v>0</v>
      </c>
    </row>
    <row r="17" spans="1:3" s="69" customFormat="1" ht="12.75" customHeight="1" hidden="1">
      <c r="A17" s="72" t="s">
        <v>127</v>
      </c>
      <c r="B17" s="73" t="s">
        <v>128</v>
      </c>
      <c r="C17" s="74">
        <f>C19</f>
        <v>0</v>
      </c>
    </row>
    <row r="18" spans="1:3" s="69" customFormat="1" ht="12.75" customHeight="1" hidden="1">
      <c r="A18" s="72" t="s">
        <v>129</v>
      </c>
      <c r="B18" s="75" t="s">
        <v>124</v>
      </c>
      <c r="C18" s="74">
        <v>0</v>
      </c>
    </row>
    <row r="19" spans="1:3" s="69" customFormat="1" ht="12.75" customHeight="1" hidden="1">
      <c r="A19" s="72" t="s">
        <v>130</v>
      </c>
      <c r="B19" s="75" t="s">
        <v>131</v>
      </c>
      <c r="C19" s="74"/>
    </row>
    <row r="20" spans="1:3" s="69" customFormat="1" ht="12.75" customHeight="1" hidden="1">
      <c r="A20" s="70" t="s">
        <v>132</v>
      </c>
      <c r="B20" s="76" t="s">
        <v>133</v>
      </c>
      <c r="C20" s="68">
        <f>SUM(C21)</f>
        <v>0</v>
      </c>
    </row>
    <row r="21" spans="1:3" s="69" customFormat="1" ht="12.75" customHeight="1" hidden="1">
      <c r="A21" s="72" t="s">
        <v>134</v>
      </c>
      <c r="B21" s="75" t="s">
        <v>135</v>
      </c>
      <c r="C21" s="74">
        <v>0</v>
      </c>
    </row>
    <row r="22" spans="1:3" s="69" customFormat="1" ht="12.75" customHeight="1" hidden="1">
      <c r="A22" s="72" t="s">
        <v>136</v>
      </c>
      <c r="B22" s="75" t="s">
        <v>131</v>
      </c>
      <c r="C22" s="74">
        <f>SUM(C21)</f>
        <v>0</v>
      </c>
    </row>
  </sheetData>
  <mergeCells count="7">
    <mergeCell ref="B1:C1"/>
    <mergeCell ref="B2:C2"/>
    <mergeCell ref="B3:C3"/>
    <mergeCell ref="B4:C4"/>
    <mergeCell ref="B5:C5"/>
    <mergeCell ref="A7:C10"/>
    <mergeCell ref="A11:C11"/>
  </mergeCells>
  <conditionalFormatting sqref="A5:A6">
    <cfRule type="expression" priority="1" dxfId="0" stopIfTrue="1">
      <formula>$D5&lt;&gt;""</formula>
    </cfRule>
  </conditionalFormatting>
  <conditionalFormatting sqref="B1">
    <cfRule type="expression" priority="2" dxfId="0" stopIfTrue="1">
      <formula>$G1&lt;&gt;""</formula>
    </cfRule>
  </conditionalFormatting>
  <printOptions horizontalCentered="1"/>
  <pageMargins left="0" right="0" top="0.7875" bottom="0" header="0.5118055555555556" footer="0.5118055555555556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U209"/>
  <sheetViews>
    <sheetView workbookViewId="0" topLeftCell="A90">
      <selection activeCell="L125" sqref="L125"/>
    </sheetView>
  </sheetViews>
  <sheetFormatPr defaultColWidth="9.140625" defaultRowHeight="12.75"/>
  <cols>
    <col min="1" max="1" width="90.140625" style="77" customWidth="1"/>
    <col min="2" max="2" width="0" style="78" hidden="1" customWidth="1"/>
    <col min="3" max="3" width="3.57421875" style="79" customWidth="1"/>
    <col min="4" max="4" width="4.28125" style="79" customWidth="1"/>
    <col min="5" max="5" width="9.00390625" style="79" customWidth="1"/>
    <col min="6" max="6" width="5.00390625" style="79" customWidth="1"/>
    <col min="7" max="7" width="0" style="78" hidden="1" customWidth="1"/>
    <col min="8" max="8" width="12.8515625" style="80" customWidth="1"/>
    <col min="9" max="9" width="9.00390625" style="81" customWidth="1"/>
    <col min="10" max="16384" width="9.140625" style="81" customWidth="1"/>
  </cols>
  <sheetData>
    <row r="1" spans="3:8" ht="15" customHeight="1">
      <c r="C1" s="82" t="s">
        <v>137</v>
      </c>
      <c r="D1"/>
      <c r="E1" s="83"/>
      <c r="F1" s="83"/>
      <c r="G1" s="84"/>
      <c r="H1" s="85"/>
    </row>
    <row r="2" spans="3:8" ht="15" customHeight="1">
      <c r="C2" s="83" t="s">
        <v>138</v>
      </c>
      <c r="D2"/>
      <c r="E2" s="83"/>
      <c r="F2" s="83"/>
      <c r="G2" s="84"/>
      <c r="H2" s="85"/>
    </row>
    <row r="3" spans="3:8" ht="15" customHeight="1">
      <c r="C3" s="86" t="s">
        <v>139</v>
      </c>
      <c r="D3"/>
      <c r="E3" s="86"/>
      <c r="F3" s="86"/>
      <c r="G3" s="86"/>
      <c r="H3" s="86"/>
    </row>
    <row r="4" spans="2:8" ht="15" customHeight="1">
      <c r="B4" s="81"/>
      <c r="C4" s="87" t="s">
        <v>140</v>
      </c>
      <c r="D4"/>
      <c r="E4" s="88"/>
      <c r="F4" s="87"/>
      <c r="G4" s="89"/>
      <c r="H4" s="90"/>
    </row>
    <row r="5" spans="1:8" ht="16.5" customHeight="1">
      <c r="A5" s="91"/>
      <c r="B5"/>
      <c r="C5" s="92" t="s">
        <v>4</v>
      </c>
      <c r="D5" s="93"/>
      <c r="E5" s="93"/>
      <c r="F5" s="93"/>
      <c r="G5" s="93"/>
      <c r="H5" s="93"/>
    </row>
    <row r="6" spans="1:7" ht="17.25" customHeight="1">
      <c r="A6" s="94"/>
      <c r="B6" s="95"/>
      <c r="C6" s="95"/>
      <c r="D6" s="95"/>
      <c r="E6" s="95"/>
      <c r="F6" s="95"/>
      <c r="G6" s="95"/>
    </row>
    <row r="7" spans="1:8" ht="52.5" customHeight="1">
      <c r="A7" s="96" t="s">
        <v>141</v>
      </c>
      <c r="B7" s="96"/>
      <c r="C7" s="96"/>
      <c r="D7" s="96"/>
      <c r="E7" s="96"/>
      <c r="F7" s="96"/>
      <c r="G7" s="96"/>
      <c r="H7" s="96"/>
    </row>
    <row r="8" spans="1:8" ht="13.5" customHeight="1">
      <c r="A8" s="97"/>
      <c r="B8" s="95"/>
      <c r="C8" s="98"/>
      <c r="D8" s="98"/>
      <c r="E8" s="98"/>
      <c r="F8" s="98"/>
      <c r="G8" s="95"/>
      <c r="H8" s="99" t="s">
        <v>142</v>
      </c>
    </row>
    <row r="9" spans="1:12" ht="13.5" customHeight="1">
      <c r="A9" s="100" t="s">
        <v>8</v>
      </c>
      <c r="B9" s="101" t="s">
        <v>143</v>
      </c>
      <c r="C9" s="101" t="s">
        <v>144</v>
      </c>
      <c r="D9" s="101" t="s">
        <v>145</v>
      </c>
      <c r="E9" s="101" t="s">
        <v>146</v>
      </c>
      <c r="F9" s="101" t="s">
        <v>147</v>
      </c>
      <c r="G9" s="101" t="s">
        <v>148</v>
      </c>
      <c r="H9" s="102" t="s">
        <v>9</v>
      </c>
      <c r="J9"/>
      <c r="K9"/>
      <c r="L9"/>
    </row>
    <row r="10" spans="1:12" ht="18" customHeight="1">
      <c r="A10" s="103" t="s">
        <v>149</v>
      </c>
      <c r="B10" s="104"/>
      <c r="C10" s="104"/>
      <c r="D10" s="104"/>
      <c r="E10" s="104"/>
      <c r="F10" s="105"/>
      <c r="G10" s="104"/>
      <c r="H10" s="106">
        <f>H11+H66+H76+H107+H193</f>
        <v>59340.19721</v>
      </c>
      <c r="J10"/>
      <c r="K10"/>
      <c r="L10"/>
    </row>
    <row r="11" spans="1:12" ht="15.75" customHeight="1">
      <c r="A11" s="107" t="s">
        <v>150</v>
      </c>
      <c r="B11" s="108"/>
      <c r="C11" s="108" t="s">
        <v>151</v>
      </c>
      <c r="D11" s="109"/>
      <c r="E11" s="109"/>
      <c r="F11" s="109"/>
      <c r="G11" s="108"/>
      <c r="H11" s="110">
        <f>H18+H61+H57+H12</f>
        <v>5216.828950000001</v>
      </c>
      <c r="J11"/>
      <c r="K11"/>
      <c r="L11"/>
    </row>
    <row r="12" spans="1:12" s="112" customFormat="1" ht="26.25" customHeight="1">
      <c r="A12" s="111" t="s">
        <v>152</v>
      </c>
      <c r="B12" s="108"/>
      <c r="C12" s="108" t="s">
        <v>151</v>
      </c>
      <c r="D12" s="109" t="s">
        <v>153</v>
      </c>
      <c r="E12" s="109"/>
      <c r="F12" s="109"/>
      <c r="G12" s="108"/>
      <c r="H12" s="110">
        <f>H13</f>
        <v>53</v>
      </c>
      <c r="J12" s="113"/>
      <c r="K12" s="113"/>
      <c r="L12" s="113"/>
    </row>
    <row r="13" spans="1:12" ht="24.75" customHeight="1">
      <c r="A13" s="111" t="s">
        <v>154</v>
      </c>
      <c r="B13" s="108"/>
      <c r="C13" s="108" t="s">
        <v>151</v>
      </c>
      <c r="D13" s="109" t="s">
        <v>153</v>
      </c>
      <c r="E13" s="114" t="s">
        <v>155</v>
      </c>
      <c r="F13" s="114"/>
      <c r="G13" s="114"/>
      <c r="H13" s="110">
        <f>H14</f>
        <v>53</v>
      </c>
      <c r="J13"/>
      <c r="K13"/>
      <c r="L13"/>
    </row>
    <row r="14" spans="1:12" ht="12.75" customHeight="1">
      <c r="A14" s="115" t="s">
        <v>156</v>
      </c>
      <c r="B14" s="108"/>
      <c r="C14" s="108" t="s">
        <v>151</v>
      </c>
      <c r="D14" s="109" t="s">
        <v>153</v>
      </c>
      <c r="E14" s="116" t="s">
        <v>157</v>
      </c>
      <c r="F14" s="116"/>
      <c r="G14" s="116"/>
      <c r="H14" s="110">
        <f>H15</f>
        <v>53</v>
      </c>
      <c r="J14" s="117"/>
      <c r="K14" s="117"/>
      <c r="L14" s="117"/>
    </row>
    <row r="15" spans="1:12" ht="12.75" customHeight="1">
      <c r="A15" s="118" t="s">
        <v>158</v>
      </c>
      <c r="B15" s="108"/>
      <c r="C15" s="119" t="s">
        <v>151</v>
      </c>
      <c r="D15" s="120" t="s">
        <v>153</v>
      </c>
      <c r="E15" s="114" t="s">
        <v>157</v>
      </c>
      <c r="F15" s="114" t="s">
        <v>159</v>
      </c>
      <c r="G15" s="114"/>
      <c r="H15" s="121">
        <f>H16</f>
        <v>53</v>
      </c>
      <c r="J15" s="117"/>
      <c r="K15" s="117"/>
      <c r="L15" s="117"/>
    </row>
    <row r="16" spans="1:12" ht="12.75" customHeight="1" hidden="1">
      <c r="A16" s="118" t="s">
        <v>160</v>
      </c>
      <c r="B16" s="108"/>
      <c r="C16" s="119" t="s">
        <v>151</v>
      </c>
      <c r="D16" s="120" t="s">
        <v>153</v>
      </c>
      <c r="E16" s="114" t="s">
        <v>157</v>
      </c>
      <c r="F16" s="114" t="s">
        <v>159</v>
      </c>
      <c r="G16" s="114" t="s">
        <v>161</v>
      </c>
      <c r="H16" s="121">
        <f>H17</f>
        <v>53</v>
      </c>
      <c r="J16"/>
      <c r="K16"/>
      <c r="L16"/>
    </row>
    <row r="17" spans="1:12" ht="12.75" customHeight="1" hidden="1">
      <c r="A17" s="118" t="s">
        <v>162</v>
      </c>
      <c r="B17" s="108"/>
      <c r="C17" s="119" t="s">
        <v>151</v>
      </c>
      <c r="D17" s="120" t="s">
        <v>153</v>
      </c>
      <c r="E17" s="114" t="s">
        <v>157</v>
      </c>
      <c r="F17" s="114" t="s">
        <v>159</v>
      </c>
      <c r="G17" s="114" t="s">
        <v>163</v>
      </c>
      <c r="H17" s="121">
        <v>53</v>
      </c>
      <c r="J17"/>
      <c r="K17"/>
      <c r="L17"/>
    </row>
    <row r="18" spans="1:12" ht="12.75" customHeight="1">
      <c r="A18" s="122" t="s">
        <v>164</v>
      </c>
      <c r="B18" s="108"/>
      <c r="C18" s="108" t="s">
        <v>151</v>
      </c>
      <c r="D18" s="108" t="s">
        <v>165</v>
      </c>
      <c r="E18" s="108"/>
      <c r="F18" s="108"/>
      <c r="G18" s="108"/>
      <c r="H18" s="123">
        <f>H19+H53</f>
        <v>4963.828950000001</v>
      </c>
      <c r="J18"/>
      <c r="K18"/>
      <c r="L18"/>
    </row>
    <row r="19" spans="1:12" ht="12.75" customHeight="1">
      <c r="A19" s="25" t="s">
        <v>154</v>
      </c>
      <c r="B19" s="108"/>
      <c r="C19" s="108" t="s">
        <v>151</v>
      </c>
      <c r="D19" s="108" t="s">
        <v>165</v>
      </c>
      <c r="E19" s="108" t="s">
        <v>155</v>
      </c>
      <c r="F19" s="108"/>
      <c r="G19" s="108"/>
      <c r="H19" s="123">
        <f>H20+H43+H39</f>
        <v>4959.728950000001</v>
      </c>
      <c r="J19"/>
      <c r="K19"/>
      <c r="L19"/>
    </row>
    <row r="20" spans="1:12" ht="12.75" customHeight="1">
      <c r="A20" s="124" t="s">
        <v>166</v>
      </c>
      <c r="B20" s="108" t="s">
        <v>167</v>
      </c>
      <c r="C20" s="108" t="s">
        <v>151</v>
      </c>
      <c r="D20" s="108" t="s">
        <v>165</v>
      </c>
      <c r="E20" s="108" t="s">
        <v>168</v>
      </c>
      <c r="F20" s="108"/>
      <c r="G20" s="108"/>
      <c r="H20" s="123">
        <f>H21+H39</f>
        <v>4308.728950000001</v>
      </c>
      <c r="J20"/>
      <c r="K20"/>
      <c r="L20"/>
    </row>
    <row r="21" spans="1:12" ht="12.75" customHeight="1">
      <c r="A21" s="125" t="s">
        <v>158</v>
      </c>
      <c r="B21" s="119" t="s">
        <v>167</v>
      </c>
      <c r="C21" s="119" t="s">
        <v>151</v>
      </c>
      <c r="D21" s="119" t="s">
        <v>165</v>
      </c>
      <c r="E21" s="119" t="s">
        <v>168</v>
      </c>
      <c r="F21" s="119" t="s">
        <v>159</v>
      </c>
      <c r="G21" s="119"/>
      <c r="H21" s="126">
        <f>'прил_ 4'!H21</f>
        <v>4308.728950000001</v>
      </c>
      <c r="J21"/>
      <c r="K21"/>
      <c r="L21"/>
    </row>
    <row r="22" spans="1:12" ht="12.75" customHeight="1" hidden="1">
      <c r="A22" s="125" t="s">
        <v>160</v>
      </c>
      <c r="B22" s="119" t="s">
        <v>167</v>
      </c>
      <c r="C22" s="119" t="s">
        <v>151</v>
      </c>
      <c r="D22" s="119" t="s">
        <v>165</v>
      </c>
      <c r="E22" s="119" t="s">
        <v>168</v>
      </c>
      <c r="F22" s="119" t="s">
        <v>159</v>
      </c>
      <c r="G22" s="119" t="s">
        <v>161</v>
      </c>
      <c r="H22" s="126">
        <f>H23+H24+H25</f>
        <v>3281.1000000000004</v>
      </c>
      <c r="J22"/>
      <c r="K22"/>
      <c r="L22"/>
    </row>
    <row r="23" spans="1:12" ht="12.75" customHeight="1" hidden="1">
      <c r="A23" s="125" t="s">
        <v>169</v>
      </c>
      <c r="B23" s="119" t="s">
        <v>167</v>
      </c>
      <c r="C23" s="119" t="s">
        <v>151</v>
      </c>
      <c r="D23" s="119" t="s">
        <v>165</v>
      </c>
      <c r="E23" s="119" t="s">
        <v>168</v>
      </c>
      <c r="F23" s="119" t="s">
        <v>159</v>
      </c>
      <c r="G23" s="119" t="s">
        <v>170</v>
      </c>
      <c r="H23" s="127">
        <v>2518.3</v>
      </c>
      <c r="J23"/>
      <c r="K23"/>
      <c r="L23"/>
    </row>
    <row r="24" spans="1:12" ht="12.75" customHeight="1" hidden="1">
      <c r="A24" s="125" t="s">
        <v>162</v>
      </c>
      <c r="B24" s="119" t="s">
        <v>167</v>
      </c>
      <c r="C24" s="119" t="s">
        <v>151</v>
      </c>
      <c r="D24" s="119" t="s">
        <v>165</v>
      </c>
      <c r="E24" s="119" t="s">
        <v>168</v>
      </c>
      <c r="F24" s="119" t="s">
        <v>159</v>
      </c>
      <c r="G24" s="119" t="s">
        <v>163</v>
      </c>
      <c r="H24" s="127">
        <v>2.3</v>
      </c>
      <c r="J24"/>
      <c r="K24"/>
      <c r="L24"/>
    </row>
    <row r="25" spans="1:12" ht="12.75" customHeight="1" hidden="1">
      <c r="A25" s="125" t="s">
        <v>171</v>
      </c>
      <c r="B25" s="119" t="s">
        <v>167</v>
      </c>
      <c r="C25" s="119" t="s">
        <v>151</v>
      </c>
      <c r="D25" s="119" t="s">
        <v>165</v>
      </c>
      <c r="E25" s="119" t="s">
        <v>168</v>
      </c>
      <c r="F25" s="119" t="s">
        <v>159</v>
      </c>
      <c r="G25" s="119" t="s">
        <v>172</v>
      </c>
      <c r="H25" s="127">
        <v>760.5</v>
      </c>
      <c r="J25"/>
      <c r="K25"/>
      <c r="L25"/>
    </row>
    <row r="26" spans="1:12" ht="12.75" customHeight="1" hidden="1">
      <c r="A26" s="125" t="s">
        <v>173</v>
      </c>
      <c r="B26" s="119" t="s">
        <v>167</v>
      </c>
      <c r="C26" s="119" t="s">
        <v>151</v>
      </c>
      <c r="D26" s="119" t="s">
        <v>165</v>
      </c>
      <c r="E26" s="119" t="s">
        <v>168</v>
      </c>
      <c r="F26" s="119" t="s">
        <v>159</v>
      </c>
      <c r="G26" s="119" t="s">
        <v>174</v>
      </c>
      <c r="H26" s="126">
        <f>H27+H28+H29+H30+H31+H32</f>
        <v>375</v>
      </c>
      <c r="J26"/>
      <c r="K26"/>
      <c r="L26"/>
    </row>
    <row r="27" spans="1:12" ht="12.75" customHeight="1" hidden="1">
      <c r="A27" s="125" t="s">
        <v>175</v>
      </c>
      <c r="B27" s="119" t="s">
        <v>167</v>
      </c>
      <c r="C27" s="119" t="s">
        <v>151</v>
      </c>
      <c r="D27" s="119" t="s">
        <v>165</v>
      </c>
      <c r="E27" s="119" t="s">
        <v>168</v>
      </c>
      <c r="F27" s="119" t="s">
        <v>159</v>
      </c>
      <c r="G27" s="119" t="s">
        <v>176</v>
      </c>
      <c r="H27" s="127">
        <v>200</v>
      </c>
      <c r="J27"/>
      <c r="K27"/>
      <c r="L27"/>
    </row>
    <row r="28" spans="1:12" ht="12.75" customHeight="1" hidden="1">
      <c r="A28" s="125" t="s">
        <v>177</v>
      </c>
      <c r="B28" s="119" t="s">
        <v>167</v>
      </c>
      <c r="C28" s="119" t="s">
        <v>151</v>
      </c>
      <c r="D28" s="119" t="s">
        <v>165</v>
      </c>
      <c r="E28" s="119" t="s">
        <v>168</v>
      </c>
      <c r="F28" s="119" t="s">
        <v>159</v>
      </c>
      <c r="G28" s="119" t="s">
        <v>178</v>
      </c>
      <c r="H28" s="127">
        <v>5</v>
      </c>
      <c r="J28"/>
      <c r="K28"/>
      <c r="L28"/>
    </row>
    <row r="29" spans="1:12" ht="12.75" customHeight="1" hidden="1">
      <c r="A29" s="125" t="s">
        <v>179</v>
      </c>
      <c r="B29" s="119" t="s">
        <v>167</v>
      </c>
      <c r="C29" s="119" t="s">
        <v>151</v>
      </c>
      <c r="D29" s="119" t="s">
        <v>165</v>
      </c>
      <c r="E29" s="119" t="s">
        <v>168</v>
      </c>
      <c r="F29" s="119" t="s">
        <v>159</v>
      </c>
      <c r="G29" s="119">
        <v>223</v>
      </c>
      <c r="H29" s="127">
        <v>60</v>
      </c>
      <c r="J29"/>
      <c r="K29"/>
      <c r="L29"/>
    </row>
    <row r="30" spans="1:12" ht="12.75" customHeight="1" hidden="1">
      <c r="A30" s="125" t="s">
        <v>180</v>
      </c>
      <c r="B30" s="119" t="s">
        <v>167</v>
      </c>
      <c r="C30" s="119" t="s">
        <v>151</v>
      </c>
      <c r="D30" s="119" t="s">
        <v>165</v>
      </c>
      <c r="E30" s="119" t="s">
        <v>168</v>
      </c>
      <c r="F30" s="119" t="s">
        <v>159</v>
      </c>
      <c r="G30" s="119">
        <v>224</v>
      </c>
      <c r="H30" s="127"/>
      <c r="J30"/>
      <c r="K30"/>
      <c r="L30"/>
    </row>
    <row r="31" spans="1:12" ht="12.75" customHeight="1" hidden="1">
      <c r="A31" s="125" t="s">
        <v>181</v>
      </c>
      <c r="B31" s="119" t="s">
        <v>167</v>
      </c>
      <c r="C31" s="119" t="s">
        <v>151</v>
      </c>
      <c r="D31" s="119" t="s">
        <v>165</v>
      </c>
      <c r="E31" s="119" t="s">
        <v>168</v>
      </c>
      <c r="F31" s="119" t="s">
        <v>159</v>
      </c>
      <c r="G31" s="119" t="s">
        <v>182</v>
      </c>
      <c r="H31" s="127">
        <v>80</v>
      </c>
      <c r="J31"/>
      <c r="K31"/>
      <c r="L31"/>
    </row>
    <row r="32" spans="1:12" ht="12.75" customHeight="1" hidden="1">
      <c r="A32" s="125" t="s">
        <v>183</v>
      </c>
      <c r="B32" s="119" t="s">
        <v>167</v>
      </c>
      <c r="C32" s="119" t="s">
        <v>151</v>
      </c>
      <c r="D32" s="119" t="s">
        <v>165</v>
      </c>
      <c r="E32" s="119" t="s">
        <v>168</v>
      </c>
      <c r="F32" s="119" t="s">
        <v>159</v>
      </c>
      <c r="G32" s="119" t="s">
        <v>184</v>
      </c>
      <c r="H32" s="127">
        <v>30</v>
      </c>
      <c r="J32"/>
      <c r="K32"/>
      <c r="L32"/>
    </row>
    <row r="33" spans="1:12" s="112" customFormat="1" ht="12.75" customHeight="1" hidden="1">
      <c r="A33" s="125" t="s">
        <v>185</v>
      </c>
      <c r="B33" s="119" t="s">
        <v>167</v>
      </c>
      <c r="C33" s="119" t="s">
        <v>151</v>
      </c>
      <c r="D33" s="119" t="s">
        <v>165</v>
      </c>
      <c r="E33" s="119" t="s">
        <v>168</v>
      </c>
      <c r="F33" s="119" t="s">
        <v>159</v>
      </c>
      <c r="G33" s="119" t="s">
        <v>186</v>
      </c>
      <c r="H33" s="126">
        <f>H34</f>
        <v>0</v>
      </c>
      <c r="J33" s="113"/>
      <c r="K33" s="113"/>
      <c r="L33" s="113"/>
    </row>
    <row r="34" spans="1:12" ht="12.75" customHeight="1" hidden="1">
      <c r="A34" s="125" t="s">
        <v>187</v>
      </c>
      <c r="B34" s="119" t="s">
        <v>167</v>
      </c>
      <c r="C34" s="119" t="s">
        <v>151</v>
      </c>
      <c r="D34" s="119" t="s">
        <v>165</v>
      </c>
      <c r="E34" s="119" t="s">
        <v>168</v>
      </c>
      <c r="F34" s="119" t="s">
        <v>159</v>
      </c>
      <c r="G34" s="119">
        <v>262</v>
      </c>
      <c r="H34" s="127"/>
      <c r="J34"/>
      <c r="K34"/>
      <c r="L34"/>
    </row>
    <row r="35" spans="1:12" ht="12.75" customHeight="1" hidden="1">
      <c r="A35" s="125" t="s">
        <v>188</v>
      </c>
      <c r="B35" s="119" t="s">
        <v>167</v>
      </c>
      <c r="C35" s="119" t="s">
        <v>151</v>
      </c>
      <c r="D35" s="119" t="s">
        <v>165</v>
      </c>
      <c r="E35" s="119" t="s">
        <v>168</v>
      </c>
      <c r="F35" s="119" t="s">
        <v>159</v>
      </c>
      <c r="G35" s="119">
        <v>290</v>
      </c>
      <c r="H35" s="127">
        <v>50</v>
      </c>
      <c r="J35"/>
      <c r="K35"/>
      <c r="L35"/>
    </row>
    <row r="36" spans="1:12" ht="12.75" customHeight="1" hidden="1">
      <c r="A36" s="125" t="s">
        <v>189</v>
      </c>
      <c r="B36" s="119" t="s">
        <v>167</v>
      </c>
      <c r="C36" s="119" t="s">
        <v>151</v>
      </c>
      <c r="D36" s="119" t="s">
        <v>165</v>
      </c>
      <c r="E36" s="119" t="s">
        <v>168</v>
      </c>
      <c r="F36" s="119" t="s">
        <v>159</v>
      </c>
      <c r="G36" s="119" t="s">
        <v>190</v>
      </c>
      <c r="H36" s="126">
        <f>H37+H38</f>
        <v>316</v>
      </c>
      <c r="J36" s="117"/>
      <c r="K36" s="117"/>
      <c r="L36" s="117"/>
    </row>
    <row r="37" spans="1:12" s="112" customFormat="1" ht="12.75" customHeight="1" hidden="1">
      <c r="A37" s="125" t="s">
        <v>191</v>
      </c>
      <c r="B37" s="119" t="s">
        <v>167</v>
      </c>
      <c r="C37" s="119" t="s">
        <v>151</v>
      </c>
      <c r="D37" s="119" t="s">
        <v>165</v>
      </c>
      <c r="E37" s="119" t="s">
        <v>168</v>
      </c>
      <c r="F37" s="119" t="s">
        <v>159</v>
      </c>
      <c r="G37" s="119">
        <v>310</v>
      </c>
      <c r="H37" s="127">
        <v>100</v>
      </c>
      <c r="J37" s="113"/>
      <c r="K37" s="113"/>
      <c r="L37" s="113"/>
    </row>
    <row r="38" spans="1:12" ht="12.75" customHeight="1" hidden="1">
      <c r="A38" s="125" t="s">
        <v>192</v>
      </c>
      <c r="B38" s="119" t="s">
        <v>167</v>
      </c>
      <c r="C38" s="119" t="s">
        <v>151</v>
      </c>
      <c r="D38" s="119" t="s">
        <v>165</v>
      </c>
      <c r="E38" s="119" t="s">
        <v>168</v>
      </c>
      <c r="F38" s="119" t="s">
        <v>159</v>
      </c>
      <c r="G38" s="119" t="s">
        <v>193</v>
      </c>
      <c r="H38" s="127">
        <v>216</v>
      </c>
      <c r="J38"/>
      <c r="K38"/>
      <c r="L38"/>
    </row>
    <row r="39" spans="1:12" ht="12.75" customHeight="1" hidden="1">
      <c r="A39" s="124" t="s">
        <v>194</v>
      </c>
      <c r="B39" s="108" t="s">
        <v>167</v>
      </c>
      <c r="C39" s="108" t="s">
        <v>151</v>
      </c>
      <c r="D39" s="108" t="s">
        <v>165</v>
      </c>
      <c r="E39" s="108" t="s">
        <v>195</v>
      </c>
      <c r="F39" s="108"/>
      <c r="G39" s="108"/>
      <c r="H39" s="128">
        <f>H40</f>
        <v>0</v>
      </c>
      <c r="J39"/>
      <c r="K39"/>
      <c r="L39"/>
    </row>
    <row r="40" spans="1:12" ht="12.75" customHeight="1" hidden="1">
      <c r="A40" s="125" t="s">
        <v>158</v>
      </c>
      <c r="B40" s="119" t="s">
        <v>167</v>
      </c>
      <c r="C40" s="119" t="s">
        <v>151</v>
      </c>
      <c r="D40" s="119" t="s">
        <v>165</v>
      </c>
      <c r="E40" s="119" t="s">
        <v>195</v>
      </c>
      <c r="F40" s="119" t="s">
        <v>159</v>
      </c>
      <c r="G40" s="119"/>
      <c r="H40" s="127">
        <f>H41</f>
        <v>0</v>
      </c>
      <c r="J40"/>
      <c r="K40"/>
      <c r="L40"/>
    </row>
    <row r="41" spans="1:229" ht="12.75" customHeight="1" hidden="1">
      <c r="A41" s="125" t="s">
        <v>196</v>
      </c>
      <c r="B41" s="119" t="s">
        <v>167</v>
      </c>
      <c r="C41" s="119" t="s">
        <v>151</v>
      </c>
      <c r="D41" s="119" t="s">
        <v>165</v>
      </c>
      <c r="E41" s="119" t="s">
        <v>195</v>
      </c>
      <c r="F41" s="119" t="s">
        <v>159</v>
      </c>
      <c r="G41" s="119" t="s">
        <v>197</v>
      </c>
      <c r="H41" s="127">
        <f>H42</f>
        <v>0</v>
      </c>
      <c r="J41"/>
      <c r="K41"/>
      <c r="L41"/>
      <c r="Q41" s="129"/>
      <c r="R41" s="130"/>
      <c r="S41" s="131"/>
      <c r="T41" s="131"/>
      <c r="U41" s="131"/>
      <c r="V41" s="131"/>
      <c r="W41" s="132"/>
      <c r="X41" s="131"/>
      <c r="Y41" s="133"/>
      <c r="AC41" s="134"/>
      <c r="AK41" s="129"/>
      <c r="AL41" s="130"/>
      <c r="AM41" s="131"/>
      <c r="AN41" s="131"/>
      <c r="AO41" s="131"/>
      <c r="AP41" s="131"/>
      <c r="AQ41" s="132"/>
      <c r="AR41" s="131"/>
      <c r="AS41" s="133"/>
      <c r="AW41" s="134"/>
      <c r="BE41" s="129"/>
      <c r="BF41" s="130"/>
      <c r="BG41" s="131"/>
      <c r="BH41" s="131"/>
      <c r="BI41" s="131"/>
      <c r="BJ41" s="131"/>
      <c r="BK41" s="132"/>
      <c r="BL41" s="131"/>
      <c r="BM41" s="133"/>
      <c r="BQ41" s="134"/>
      <c r="BY41" s="129"/>
      <c r="BZ41" s="130"/>
      <c r="CA41" s="131"/>
      <c r="CB41" s="131"/>
      <c r="CC41" s="131"/>
      <c r="CD41" s="131"/>
      <c r="CE41" s="132"/>
      <c r="CF41" s="131"/>
      <c r="CG41" s="133"/>
      <c r="CK41" s="134"/>
      <c r="CS41" s="129"/>
      <c r="CT41" s="130"/>
      <c r="CU41" s="131"/>
      <c r="CV41" s="131"/>
      <c r="CW41" s="131"/>
      <c r="CX41" s="131"/>
      <c r="CY41" s="132"/>
      <c r="CZ41" s="131"/>
      <c r="DA41" s="133"/>
      <c r="DE41" s="134"/>
      <c r="DM41" s="129"/>
      <c r="DN41" s="130"/>
      <c r="DO41" s="131"/>
      <c r="DP41" s="131"/>
      <c r="DQ41" s="131"/>
      <c r="DR41" s="131"/>
      <c r="DS41" s="132"/>
      <c r="DT41" s="131"/>
      <c r="DU41" s="133"/>
      <c r="DY41" s="134"/>
      <c r="EG41" s="129"/>
      <c r="EH41" s="130"/>
      <c r="EI41" s="131"/>
      <c r="EJ41" s="131"/>
      <c r="EK41" s="131"/>
      <c r="EL41" s="131"/>
      <c r="EM41" s="132"/>
      <c r="EN41" s="131"/>
      <c r="EO41" s="133"/>
      <c r="ES41" s="134"/>
      <c r="FA41" s="129"/>
      <c r="FB41" s="130"/>
      <c r="FC41" s="131"/>
      <c r="FD41" s="131"/>
      <c r="FE41" s="131"/>
      <c r="FF41" s="131"/>
      <c r="FG41" s="132"/>
      <c r="FH41" s="131"/>
      <c r="FI41" s="133"/>
      <c r="FM41" s="134"/>
      <c r="FU41" s="129"/>
      <c r="FV41" s="130"/>
      <c r="FW41" s="131"/>
      <c r="FX41" s="131"/>
      <c r="FY41" s="131"/>
      <c r="FZ41" s="131"/>
      <c r="GA41" s="132"/>
      <c r="GB41" s="131"/>
      <c r="GC41" s="133"/>
      <c r="GG41" s="134"/>
      <c r="GO41" s="129"/>
      <c r="GP41" s="130"/>
      <c r="GQ41" s="131"/>
      <c r="GR41" s="131"/>
      <c r="GS41" s="131"/>
      <c r="GT41" s="131"/>
      <c r="GU41" s="132"/>
      <c r="GV41" s="131"/>
      <c r="GW41" s="133"/>
      <c r="HA41" s="134"/>
      <c r="HI41" s="129"/>
      <c r="HJ41" s="130"/>
      <c r="HK41" s="131"/>
      <c r="HL41" s="131"/>
      <c r="HM41" s="131"/>
      <c r="HN41" s="131"/>
      <c r="HO41" s="132"/>
      <c r="HP41" s="131"/>
      <c r="HQ41" s="133"/>
      <c r="HU41" s="134"/>
    </row>
    <row r="42" spans="1:12" ht="12.75" customHeight="1" hidden="1">
      <c r="A42" s="125" t="s">
        <v>188</v>
      </c>
      <c r="B42" s="119" t="s">
        <v>167</v>
      </c>
      <c r="C42" s="119" t="s">
        <v>151</v>
      </c>
      <c r="D42" s="119" t="s">
        <v>165</v>
      </c>
      <c r="E42" s="119" t="s">
        <v>195</v>
      </c>
      <c r="F42" s="119" t="s">
        <v>159</v>
      </c>
      <c r="G42" s="119">
        <v>290</v>
      </c>
      <c r="H42" s="127"/>
      <c r="J42"/>
      <c r="K42"/>
      <c r="L42"/>
    </row>
    <row r="43" spans="1:12" ht="12.75" customHeight="1">
      <c r="A43" s="135" t="s">
        <v>198</v>
      </c>
      <c r="B43" s="108" t="s">
        <v>167</v>
      </c>
      <c r="C43" s="136" t="s">
        <v>151</v>
      </c>
      <c r="D43" s="136" t="s">
        <v>165</v>
      </c>
      <c r="E43" s="136" t="s">
        <v>199</v>
      </c>
      <c r="F43" s="136"/>
      <c r="G43" s="136"/>
      <c r="H43" s="123">
        <f>H44</f>
        <v>651</v>
      </c>
      <c r="J43"/>
      <c r="K43"/>
      <c r="L43"/>
    </row>
    <row r="44" spans="1:12" ht="12.75" customHeight="1">
      <c r="A44" s="137" t="s">
        <v>158</v>
      </c>
      <c r="B44" s="119" t="s">
        <v>167</v>
      </c>
      <c r="C44" s="138" t="s">
        <v>151</v>
      </c>
      <c r="D44" s="138" t="s">
        <v>165</v>
      </c>
      <c r="E44" s="138" t="s">
        <v>199</v>
      </c>
      <c r="F44" s="138" t="s">
        <v>159</v>
      </c>
      <c r="G44" s="138"/>
      <c r="H44" s="126">
        <f>H45</f>
        <v>651</v>
      </c>
      <c r="J44"/>
      <c r="K44"/>
      <c r="L44"/>
    </row>
    <row r="45" spans="1:12" ht="12.75" customHeight="1" hidden="1">
      <c r="A45" s="139" t="s">
        <v>196</v>
      </c>
      <c r="B45" s="119" t="s">
        <v>167</v>
      </c>
      <c r="C45" s="138" t="s">
        <v>151</v>
      </c>
      <c r="D45" s="138" t="s">
        <v>165</v>
      </c>
      <c r="E45" s="138" t="s">
        <v>199</v>
      </c>
      <c r="F45" s="138" t="s">
        <v>159</v>
      </c>
      <c r="G45" s="138" t="s">
        <v>197</v>
      </c>
      <c r="H45" s="127">
        <f>H46</f>
        <v>651</v>
      </c>
      <c r="J45"/>
      <c r="K45"/>
      <c r="L45"/>
    </row>
    <row r="46" spans="1:12" ht="12.75" customHeight="1" hidden="1">
      <c r="A46" s="125" t="s">
        <v>160</v>
      </c>
      <c r="B46" s="119" t="s">
        <v>167</v>
      </c>
      <c r="C46" s="138" t="s">
        <v>151</v>
      </c>
      <c r="D46" s="138" t="s">
        <v>165</v>
      </c>
      <c r="E46" s="138" t="s">
        <v>199</v>
      </c>
      <c r="F46" s="138" t="s">
        <v>159</v>
      </c>
      <c r="G46" s="138" t="s">
        <v>161</v>
      </c>
      <c r="H46" s="127">
        <f>H51+H52</f>
        <v>651</v>
      </c>
      <c r="J46"/>
      <c r="K46"/>
      <c r="L46"/>
    </row>
    <row r="47" spans="1:12" ht="12.75" customHeight="1" hidden="1">
      <c r="A47" s="139" t="s">
        <v>169</v>
      </c>
      <c r="B47" s="119" t="s">
        <v>167</v>
      </c>
      <c r="C47" s="138" t="s">
        <v>151</v>
      </c>
      <c r="D47" s="138" t="s">
        <v>165</v>
      </c>
      <c r="E47" s="138" t="s">
        <v>199</v>
      </c>
      <c r="F47" s="138" t="s">
        <v>159</v>
      </c>
      <c r="G47" s="138" t="s">
        <v>170</v>
      </c>
      <c r="H47" s="123">
        <f>H48</f>
        <v>0</v>
      </c>
      <c r="J47"/>
      <c r="K47"/>
      <c r="L47"/>
    </row>
    <row r="48" spans="1:12" ht="12.75" customHeight="1" hidden="1">
      <c r="A48" s="139" t="s">
        <v>162</v>
      </c>
      <c r="B48" s="119" t="s">
        <v>167</v>
      </c>
      <c r="C48" s="138" t="s">
        <v>151</v>
      </c>
      <c r="D48" s="138" t="s">
        <v>165</v>
      </c>
      <c r="E48" s="138" t="s">
        <v>199</v>
      </c>
      <c r="F48" s="138" t="s">
        <v>159</v>
      </c>
      <c r="G48" s="138" t="s">
        <v>163</v>
      </c>
      <c r="H48" s="123">
        <f>H49</f>
        <v>0</v>
      </c>
      <c r="J48"/>
      <c r="K48"/>
      <c r="L48"/>
    </row>
    <row r="49" spans="1:12" ht="12.75" customHeight="1" hidden="1">
      <c r="A49" s="139" t="s">
        <v>200</v>
      </c>
      <c r="B49" s="119" t="s">
        <v>167</v>
      </c>
      <c r="C49" s="138" t="s">
        <v>151</v>
      </c>
      <c r="D49" s="138" t="s">
        <v>165</v>
      </c>
      <c r="E49" s="138" t="s">
        <v>199</v>
      </c>
      <c r="F49" s="138" t="s">
        <v>159</v>
      </c>
      <c r="G49" s="138" t="s">
        <v>172</v>
      </c>
      <c r="H49" s="123">
        <f>H50</f>
        <v>0</v>
      </c>
      <c r="J49"/>
      <c r="K49"/>
      <c r="L49"/>
    </row>
    <row r="50" spans="1:12" ht="12.75" customHeight="1" hidden="1">
      <c r="A50" s="125" t="s">
        <v>183</v>
      </c>
      <c r="B50" s="119" t="s">
        <v>167</v>
      </c>
      <c r="C50" s="119" t="s">
        <v>151</v>
      </c>
      <c r="D50" s="119" t="s">
        <v>201</v>
      </c>
      <c r="E50" s="119" t="s">
        <v>202</v>
      </c>
      <c r="F50" s="119" t="s">
        <v>159</v>
      </c>
      <c r="G50" s="119">
        <v>290</v>
      </c>
      <c r="H50" s="128"/>
      <c r="J50"/>
      <c r="K50"/>
      <c r="L50"/>
    </row>
    <row r="51" spans="1:12" s="112" customFormat="1" ht="12.75" customHeight="1" hidden="1">
      <c r="A51" s="139" t="s">
        <v>169</v>
      </c>
      <c r="B51" s="119" t="s">
        <v>167</v>
      </c>
      <c r="C51" s="138" t="s">
        <v>151</v>
      </c>
      <c r="D51" s="138" t="s">
        <v>165</v>
      </c>
      <c r="E51" s="138" t="s">
        <v>199</v>
      </c>
      <c r="F51" s="138" t="s">
        <v>159</v>
      </c>
      <c r="G51" s="138" t="s">
        <v>170</v>
      </c>
      <c r="H51" s="127">
        <v>500</v>
      </c>
      <c r="J51" s="140"/>
      <c r="K51" s="140"/>
      <c r="L51" s="140"/>
    </row>
    <row r="52" spans="1:229" s="112" customFormat="1" ht="12.75" customHeight="1" hidden="1">
      <c r="A52" s="125" t="s">
        <v>171</v>
      </c>
      <c r="B52" s="119" t="s">
        <v>167</v>
      </c>
      <c r="C52" s="138" t="s">
        <v>151</v>
      </c>
      <c r="D52" s="138" t="s">
        <v>165</v>
      </c>
      <c r="E52" s="138" t="s">
        <v>199</v>
      </c>
      <c r="F52" s="138" t="s">
        <v>159</v>
      </c>
      <c r="G52" s="138" t="s">
        <v>172</v>
      </c>
      <c r="H52" s="127">
        <v>151</v>
      </c>
      <c r="J52" s="113"/>
      <c r="K52" s="113"/>
      <c r="L52" s="113"/>
      <c r="Q52" s="129"/>
      <c r="R52" s="141"/>
      <c r="S52" s="142"/>
      <c r="T52" s="142"/>
      <c r="U52" s="142"/>
      <c r="V52" s="142"/>
      <c r="W52" s="143"/>
      <c r="X52" s="142"/>
      <c r="Y52" s="144"/>
      <c r="AC52" s="145"/>
      <c r="AK52" s="129"/>
      <c r="AL52" s="141"/>
      <c r="AM52" s="142"/>
      <c r="AN52" s="142"/>
      <c r="AO52" s="142"/>
      <c r="AP52" s="142"/>
      <c r="AQ52" s="143"/>
      <c r="AR52" s="142"/>
      <c r="AS52" s="144"/>
      <c r="AW52" s="145"/>
      <c r="BE52" s="129"/>
      <c r="BF52" s="141"/>
      <c r="BG52" s="142"/>
      <c r="BH52" s="142"/>
      <c r="BI52" s="142"/>
      <c r="BJ52" s="142"/>
      <c r="BK52" s="143"/>
      <c r="BL52" s="142"/>
      <c r="BM52" s="144"/>
      <c r="BQ52" s="145"/>
      <c r="BY52" s="129"/>
      <c r="BZ52" s="141"/>
      <c r="CA52" s="142"/>
      <c r="CB52" s="142"/>
      <c r="CC52" s="142"/>
      <c r="CD52" s="142"/>
      <c r="CE52" s="143"/>
      <c r="CF52" s="142"/>
      <c r="CG52" s="144"/>
      <c r="CK52" s="145"/>
      <c r="CS52" s="129"/>
      <c r="CT52" s="141"/>
      <c r="CU52" s="142"/>
      <c r="CV52" s="142"/>
      <c r="CW52" s="142"/>
      <c r="CX52" s="142"/>
      <c r="CY52" s="143"/>
      <c r="CZ52" s="142"/>
      <c r="DA52" s="144"/>
      <c r="DE52" s="145"/>
      <c r="DM52" s="129"/>
      <c r="DN52" s="141"/>
      <c r="DO52" s="142"/>
      <c r="DP52" s="142"/>
      <c r="DQ52" s="142"/>
      <c r="DR52" s="142"/>
      <c r="DS52" s="143"/>
      <c r="DT52" s="142"/>
      <c r="DU52" s="144"/>
      <c r="DY52" s="145"/>
      <c r="EG52" s="129"/>
      <c r="EH52" s="141"/>
      <c r="EI52" s="142"/>
      <c r="EJ52" s="142"/>
      <c r="EK52" s="142"/>
      <c r="EL52" s="142"/>
      <c r="EM52" s="143"/>
      <c r="EN52" s="142"/>
      <c r="EO52" s="144"/>
      <c r="ES52" s="145"/>
      <c r="FA52" s="129"/>
      <c r="FB52" s="141"/>
      <c r="FC52" s="142"/>
      <c r="FD52" s="142"/>
      <c r="FE52" s="142"/>
      <c r="FF52" s="142"/>
      <c r="FG52" s="143"/>
      <c r="FH52" s="142"/>
      <c r="FI52" s="144"/>
      <c r="FM52" s="145"/>
      <c r="FU52" s="129"/>
      <c r="FV52" s="141"/>
      <c r="FW52" s="142"/>
      <c r="FX52" s="142"/>
      <c r="FY52" s="142"/>
      <c r="FZ52" s="142"/>
      <c r="GA52" s="143"/>
      <c r="GB52" s="142"/>
      <c r="GC52" s="144"/>
      <c r="GG52" s="145"/>
      <c r="GO52" s="129"/>
      <c r="GP52" s="141"/>
      <c r="GQ52" s="142"/>
      <c r="GR52" s="142"/>
      <c r="GS52" s="142"/>
      <c r="GT52" s="142"/>
      <c r="GU52" s="143"/>
      <c r="GV52" s="142"/>
      <c r="GW52" s="144"/>
      <c r="HA52" s="145"/>
      <c r="HI52" s="129"/>
      <c r="HJ52" s="141"/>
      <c r="HK52" s="142"/>
      <c r="HL52" s="142"/>
      <c r="HM52" s="142"/>
      <c r="HN52" s="142"/>
      <c r="HO52" s="143"/>
      <c r="HP52" s="142"/>
      <c r="HQ52" s="144"/>
      <c r="HU52" s="145"/>
    </row>
    <row r="53" spans="1:229" s="112" customFormat="1" ht="24.75">
      <c r="A53" s="32" t="s">
        <v>203</v>
      </c>
      <c r="B53" s="108" t="s">
        <v>167</v>
      </c>
      <c r="C53" s="136" t="s">
        <v>151</v>
      </c>
      <c r="D53" s="136" t="s">
        <v>165</v>
      </c>
      <c r="E53" s="136" t="s">
        <v>204</v>
      </c>
      <c r="F53" s="136"/>
      <c r="G53" s="136"/>
      <c r="H53" s="128">
        <f>H54</f>
        <v>4.1</v>
      </c>
      <c r="J53" s="140"/>
      <c r="K53" s="140"/>
      <c r="L53" s="140"/>
      <c r="Q53" s="129"/>
      <c r="R53" s="141"/>
      <c r="S53" s="142"/>
      <c r="T53" s="142"/>
      <c r="U53" s="142"/>
      <c r="V53" s="142"/>
      <c r="W53" s="143"/>
      <c r="X53" s="142"/>
      <c r="Y53" s="144"/>
      <c r="AC53" s="145"/>
      <c r="AK53" s="129"/>
      <c r="AL53" s="141"/>
      <c r="AM53" s="142"/>
      <c r="AN53" s="142"/>
      <c r="AO53" s="142"/>
      <c r="AP53" s="142"/>
      <c r="AQ53" s="143"/>
      <c r="AR53" s="142"/>
      <c r="AS53" s="144"/>
      <c r="AW53" s="145"/>
      <c r="BE53" s="129"/>
      <c r="BF53" s="141"/>
      <c r="BG53" s="142"/>
      <c r="BH53" s="142"/>
      <c r="BI53" s="142"/>
      <c r="BJ53" s="142"/>
      <c r="BK53" s="143"/>
      <c r="BL53" s="142"/>
      <c r="BM53" s="144"/>
      <c r="BQ53" s="145"/>
      <c r="BY53" s="129"/>
      <c r="BZ53" s="141"/>
      <c r="CA53" s="142"/>
      <c r="CB53" s="142"/>
      <c r="CC53" s="142"/>
      <c r="CD53" s="142"/>
      <c r="CE53" s="143"/>
      <c r="CF53" s="142"/>
      <c r="CG53" s="144"/>
      <c r="CK53" s="145"/>
      <c r="CS53" s="129"/>
      <c r="CT53" s="141"/>
      <c r="CU53" s="142"/>
      <c r="CV53" s="142"/>
      <c r="CW53" s="142"/>
      <c r="CX53" s="142"/>
      <c r="CY53" s="143"/>
      <c r="CZ53" s="142"/>
      <c r="DA53" s="144"/>
      <c r="DE53" s="145"/>
      <c r="DM53" s="129"/>
      <c r="DN53" s="141"/>
      <c r="DO53" s="142"/>
      <c r="DP53" s="142"/>
      <c r="DQ53" s="142"/>
      <c r="DR53" s="142"/>
      <c r="DS53" s="143"/>
      <c r="DT53" s="142"/>
      <c r="DU53" s="144"/>
      <c r="DY53" s="145"/>
      <c r="EG53" s="129"/>
      <c r="EH53" s="141"/>
      <c r="EI53" s="142"/>
      <c r="EJ53" s="142"/>
      <c r="EK53" s="142"/>
      <c r="EL53" s="142"/>
      <c r="EM53" s="143"/>
      <c r="EN53" s="142"/>
      <c r="EO53" s="144"/>
      <c r="ES53" s="145"/>
      <c r="FA53" s="129"/>
      <c r="FB53" s="141"/>
      <c r="FC53" s="142"/>
      <c r="FD53" s="142"/>
      <c r="FE53" s="142"/>
      <c r="FF53" s="142"/>
      <c r="FG53" s="143"/>
      <c r="FH53" s="142"/>
      <c r="FI53" s="144"/>
      <c r="FM53" s="145"/>
      <c r="FU53" s="129"/>
      <c r="FV53" s="141"/>
      <c r="FW53" s="142"/>
      <c r="FX53" s="142"/>
      <c r="FY53" s="142"/>
      <c r="FZ53" s="142"/>
      <c r="GA53" s="143"/>
      <c r="GB53" s="142"/>
      <c r="GC53" s="144"/>
      <c r="GG53" s="145"/>
      <c r="GO53" s="129"/>
      <c r="GP53" s="141"/>
      <c r="GQ53" s="142"/>
      <c r="GR53" s="142"/>
      <c r="GS53" s="142"/>
      <c r="GT53" s="142"/>
      <c r="GU53" s="143"/>
      <c r="GV53" s="142"/>
      <c r="GW53" s="144"/>
      <c r="HA53" s="145"/>
      <c r="HI53" s="129"/>
      <c r="HJ53" s="141"/>
      <c r="HK53" s="142"/>
      <c r="HL53" s="142"/>
      <c r="HM53" s="142"/>
      <c r="HN53" s="142"/>
      <c r="HO53" s="143"/>
      <c r="HP53" s="142"/>
      <c r="HQ53" s="144"/>
      <c r="HU53" s="145"/>
    </row>
    <row r="54" spans="1:12" ht="12.75" customHeight="1">
      <c r="A54" s="125" t="s">
        <v>158</v>
      </c>
      <c r="B54" s="119" t="s">
        <v>167</v>
      </c>
      <c r="C54" s="138" t="s">
        <v>151</v>
      </c>
      <c r="D54" s="138" t="s">
        <v>165</v>
      </c>
      <c r="E54" s="138" t="s">
        <v>204</v>
      </c>
      <c r="F54" s="138" t="s">
        <v>159</v>
      </c>
      <c r="G54" s="138"/>
      <c r="H54" s="127">
        <f>H55</f>
        <v>4.1</v>
      </c>
      <c r="J54"/>
      <c r="K54"/>
      <c r="L54"/>
    </row>
    <row r="55" spans="1:12" ht="12.75" customHeight="1" hidden="1">
      <c r="A55" s="125" t="s">
        <v>189</v>
      </c>
      <c r="B55" s="119" t="s">
        <v>167</v>
      </c>
      <c r="C55" s="138" t="s">
        <v>151</v>
      </c>
      <c r="D55" s="138" t="s">
        <v>165</v>
      </c>
      <c r="E55" s="138" t="s">
        <v>204</v>
      </c>
      <c r="F55" s="138" t="s">
        <v>159</v>
      </c>
      <c r="G55" s="138" t="s">
        <v>190</v>
      </c>
      <c r="H55" s="127">
        <f>H56</f>
        <v>4.1</v>
      </c>
      <c r="J55"/>
      <c r="K55"/>
      <c r="L55"/>
    </row>
    <row r="56" spans="1:12" ht="12.75" customHeight="1" hidden="1">
      <c r="A56" s="125" t="s">
        <v>192</v>
      </c>
      <c r="B56" s="119" t="s">
        <v>167</v>
      </c>
      <c r="C56" s="138" t="s">
        <v>151</v>
      </c>
      <c r="D56" s="138" t="s">
        <v>165</v>
      </c>
      <c r="E56" s="138" t="s">
        <v>204</v>
      </c>
      <c r="F56" s="138" t="s">
        <v>159</v>
      </c>
      <c r="G56" s="138" t="s">
        <v>193</v>
      </c>
      <c r="H56" s="127">
        <v>4.1</v>
      </c>
      <c r="J56"/>
      <c r="K56"/>
      <c r="L56"/>
    </row>
    <row r="57" spans="1:12" ht="12.75" customHeight="1" hidden="1">
      <c r="A57" s="146" t="s">
        <v>205</v>
      </c>
      <c r="B57" s="147" t="s">
        <v>167</v>
      </c>
      <c r="C57" s="147" t="s">
        <v>151</v>
      </c>
      <c r="D57" s="147" t="s">
        <v>201</v>
      </c>
      <c r="E57" s="147"/>
      <c r="F57" s="147"/>
      <c r="G57" s="147"/>
      <c r="H57" s="128">
        <f>H58</f>
        <v>0</v>
      </c>
      <c r="J57"/>
      <c r="K57"/>
      <c r="L57"/>
    </row>
    <row r="58" spans="1:229" ht="12.75" customHeight="1" hidden="1">
      <c r="A58" s="146" t="s">
        <v>206</v>
      </c>
      <c r="B58" s="147" t="s">
        <v>167</v>
      </c>
      <c r="C58" s="147" t="s">
        <v>151</v>
      </c>
      <c r="D58" s="147" t="s">
        <v>201</v>
      </c>
      <c r="E58" s="147" t="s">
        <v>202</v>
      </c>
      <c r="F58" s="147"/>
      <c r="G58" s="147"/>
      <c r="H58" s="127">
        <f>H59</f>
        <v>0</v>
      </c>
      <c r="J58"/>
      <c r="K58"/>
      <c r="L58"/>
      <c r="Q58" s="129"/>
      <c r="R58" s="130"/>
      <c r="S58" s="131"/>
      <c r="T58" s="131"/>
      <c r="U58" s="131"/>
      <c r="V58" s="131"/>
      <c r="W58" s="132"/>
      <c r="X58" s="131"/>
      <c r="Y58" s="133"/>
      <c r="AC58" s="134"/>
      <c r="AK58" s="129"/>
      <c r="AL58" s="130"/>
      <c r="AM58" s="131"/>
      <c r="AN58" s="131"/>
      <c r="AO58" s="131"/>
      <c r="AP58" s="131"/>
      <c r="AQ58" s="132"/>
      <c r="AR58" s="131"/>
      <c r="AS58" s="133"/>
      <c r="AW58" s="134"/>
      <c r="BE58" s="129"/>
      <c r="BF58" s="130"/>
      <c r="BG58" s="131"/>
      <c r="BH58" s="131"/>
      <c r="BI58" s="131"/>
      <c r="BJ58" s="131"/>
      <c r="BK58" s="132"/>
      <c r="BL58" s="131"/>
      <c r="BM58" s="133"/>
      <c r="BQ58" s="134"/>
      <c r="BY58" s="129"/>
      <c r="BZ58" s="130"/>
      <c r="CA58" s="131"/>
      <c r="CB58" s="131"/>
      <c r="CC58" s="131"/>
      <c r="CD58" s="131"/>
      <c r="CE58" s="132"/>
      <c r="CF58" s="131"/>
      <c r="CG58" s="133"/>
      <c r="CK58" s="134"/>
      <c r="CS58" s="129"/>
      <c r="CT58" s="130"/>
      <c r="CU58" s="131"/>
      <c r="CV58" s="131"/>
      <c r="CW58" s="131"/>
      <c r="CX58" s="131"/>
      <c r="CY58" s="132"/>
      <c r="CZ58" s="131"/>
      <c r="DA58" s="133"/>
      <c r="DE58" s="134"/>
      <c r="DM58" s="129"/>
      <c r="DN58" s="130"/>
      <c r="DO58" s="131"/>
      <c r="DP58" s="131"/>
      <c r="DQ58" s="131"/>
      <c r="DR58" s="131"/>
      <c r="DS58" s="132"/>
      <c r="DT58" s="131"/>
      <c r="DU58" s="133"/>
      <c r="DY58" s="134"/>
      <c r="EG58" s="129"/>
      <c r="EH58" s="130"/>
      <c r="EI58" s="131"/>
      <c r="EJ58" s="131"/>
      <c r="EK58" s="131"/>
      <c r="EL58" s="131"/>
      <c r="EM58" s="132"/>
      <c r="EN58" s="131"/>
      <c r="EO58" s="133"/>
      <c r="ES58" s="134"/>
      <c r="FA58" s="129"/>
      <c r="FB58" s="130"/>
      <c r="FC58" s="131"/>
      <c r="FD58" s="131"/>
      <c r="FE58" s="131"/>
      <c r="FF58" s="131"/>
      <c r="FG58" s="132"/>
      <c r="FH58" s="131"/>
      <c r="FI58" s="133"/>
      <c r="FM58" s="134"/>
      <c r="FU58" s="129"/>
      <c r="FV58" s="130"/>
      <c r="FW58" s="131"/>
      <c r="FX58" s="131"/>
      <c r="FY58" s="131"/>
      <c r="FZ58" s="131"/>
      <c r="GA58" s="132"/>
      <c r="GB58" s="131"/>
      <c r="GC58" s="133"/>
      <c r="GG58" s="134"/>
      <c r="GO58" s="129"/>
      <c r="GP58" s="130"/>
      <c r="GQ58" s="131"/>
      <c r="GR58" s="131"/>
      <c r="GS58" s="131"/>
      <c r="GT58" s="131"/>
      <c r="GU58" s="132"/>
      <c r="GV58" s="131"/>
      <c r="GW58" s="133"/>
      <c r="HA58" s="134"/>
      <c r="HI58" s="129"/>
      <c r="HJ58" s="130"/>
      <c r="HK58" s="131"/>
      <c r="HL58" s="131"/>
      <c r="HM58" s="131"/>
      <c r="HN58" s="131"/>
      <c r="HO58" s="132"/>
      <c r="HP58" s="131"/>
      <c r="HQ58" s="133"/>
      <c r="HU58" s="134"/>
    </row>
    <row r="59" spans="1:12" ht="12.75" customHeight="1" hidden="1">
      <c r="A59" s="146" t="s">
        <v>196</v>
      </c>
      <c r="B59" s="147" t="s">
        <v>167</v>
      </c>
      <c r="C59" s="147" t="s">
        <v>151</v>
      </c>
      <c r="D59" s="147" t="s">
        <v>201</v>
      </c>
      <c r="E59" s="147" t="s">
        <v>207</v>
      </c>
      <c r="F59" s="147" t="s">
        <v>159</v>
      </c>
      <c r="G59" s="147">
        <v>200</v>
      </c>
      <c r="H59" s="127">
        <f>H60</f>
        <v>0</v>
      </c>
      <c r="J59"/>
      <c r="K59"/>
      <c r="L59"/>
    </row>
    <row r="60" spans="1:12" ht="12.75" customHeight="1" hidden="1">
      <c r="A60" s="146" t="s">
        <v>188</v>
      </c>
      <c r="B60" s="147" t="s">
        <v>167</v>
      </c>
      <c r="C60" s="147" t="s">
        <v>151</v>
      </c>
      <c r="D60" s="147" t="s">
        <v>201</v>
      </c>
      <c r="E60" s="147" t="s">
        <v>202</v>
      </c>
      <c r="F60" s="147" t="s">
        <v>159</v>
      </c>
      <c r="G60" s="147">
        <v>290</v>
      </c>
      <c r="H60" s="127"/>
      <c r="J60"/>
      <c r="K60"/>
      <c r="L60"/>
    </row>
    <row r="61" spans="1:12" ht="12.75" customHeight="1">
      <c r="A61" s="124" t="s">
        <v>208</v>
      </c>
      <c r="B61" s="108" t="s">
        <v>167</v>
      </c>
      <c r="C61" s="108" t="s">
        <v>151</v>
      </c>
      <c r="D61" s="136" t="s">
        <v>209</v>
      </c>
      <c r="E61" s="136"/>
      <c r="F61" s="136"/>
      <c r="G61" s="136"/>
      <c r="H61" s="128">
        <f>H62</f>
        <v>200</v>
      </c>
      <c r="J61"/>
      <c r="K61"/>
      <c r="L61"/>
    </row>
    <row r="62" spans="1:12" ht="12.75" customHeight="1">
      <c r="A62" s="124" t="s">
        <v>208</v>
      </c>
      <c r="B62" s="108" t="s">
        <v>167</v>
      </c>
      <c r="C62" s="108" t="s">
        <v>151</v>
      </c>
      <c r="D62" s="108" t="s">
        <v>209</v>
      </c>
      <c r="E62" s="119" t="s">
        <v>210</v>
      </c>
      <c r="F62" s="108"/>
      <c r="G62" s="108"/>
      <c r="H62" s="123">
        <f>H63</f>
        <v>200</v>
      </c>
      <c r="J62"/>
      <c r="K62"/>
      <c r="L62"/>
    </row>
    <row r="63" spans="1:12" ht="12.75" customHeight="1">
      <c r="A63" s="125" t="s">
        <v>211</v>
      </c>
      <c r="B63" s="119" t="s">
        <v>167</v>
      </c>
      <c r="C63" s="119" t="s">
        <v>151</v>
      </c>
      <c r="D63" s="119" t="s">
        <v>209</v>
      </c>
      <c r="E63" s="119" t="s">
        <v>210</v>
      </c>
      <c r="F63" s="119" t="s">
        <v>212</v>
      </c>
      <c r="G63" s="119"/>
      <c r="H63" s="126">
        <f>H64</f>
        <v>200</v>
      </c>
      <c r="J63"/>
      <c r="K63"/>
      <c r="L63"/>
    </row>
    <row r="64" spans="1:12" ht="12.75" customHeight="1" hidden="1">
      <c r="A64" s="125" t="s">
        <v>196</v>
      </c>
      <c r="B64" s="119" t="s">
        <v>167</v>
      </c>
      <c r="C64" s="119" t="s">
        <v>151</v>
      </c>
      <c r="D64" s="119" t="s">
        <v>209</v>
      </c>
      <c r="E64" s="119" t="s">
        <v>210</v>
      </c>
      <c r="F64" s="119" t="s">
        <v>212</v>
      </c>
      <c r="G64" s="119" t="s">
        <v>197</v>
      </c>
      <c r="H64" s="126">
        <f>H65</f>
        <v>200</v>
      </c>
      <c r="J64"/>
      <c r="K64"/>
      <c r="L64"/>
    </row>
    <row r="65" spans="1:12" ht="12.75" customHeight="1" hidden="1">
      <c r="A65" s="125" t="s">
        <v>188</v>
      </c>
      <c r="B65" s="119" t="s">
        <v>167</v>
      </c>
      <c r="C65" s="119" t="s">
        <v>151</v>
      </c>
      <c r="D65" s="119" t="s">
        <v>209</v>
      </c>
      <c r="E65" s="119" t="s">
        <v>210</v>
      </c>
      <c r="F65" s="119" t="s">
        <v>212</v>
      </c>
      <c r="G65" s="119" t="s">
        <v>213</v>
      </c>
      <c r="H65" s="127">
        <v>200</v>
      </c>
      <c r="J65"/>
      <c r="K65"/>
      <c r="L65"/>
    </row>
    <row r="66" spans="1:12" ht="12.75" customHeight="1" hidden="1">
      <c r="A66" s="148" t="s">
        <v>214</v>
      </c>
      <c r="B66" s="119"/>
      <c r="C66" s="149" t="s">
        <v>215</v>
      </c>
      <c r="D66" s="109"/>
      <c r="E66" s="109"/>
      <c r="F66" s="109"/>
      <c r="G66" s="108"/>
      <c r="H66" s="110">
        <f>H67</f>
        <v>0</v>
      </c>
      <c r="J66"/>
      <c r="K66"/>
      <c r="L66"/>
    </row>
    <row r="67" spans="1:12" ht="12.75" customHeight="1" hidden="1">
      <c r="A67" s="150" t="s">
        <v>216</v>
      </c>
      <c r="B67" s="108" t="s">
        <v>167</v>
      </c>
      <c r="C67" s="108" t="s">
        <v>215</v>
      </c>
      <c r="D67" s="108" t="s">
        <v>153</v>
      </c>
      <c r="E67" s="108"/>
      <c r="F67" s="108"/>
      <c r="G67" s="108"/>
      <c r="H67" s="123">
        <f>H68</f>
        <v>0</v>
      </c>
      <c r="J67"/>
      <c r="K67"/>
      <c r="L67"/>
    </row>
    <row r="68" spans="1:229" ht="12.75" customHeight="1" hidden="1">
      <c r="A68" s="151" t="s">
        <v>217</v>
      </c>
      <c r="B68" s="108" t="s">
        <v>167</v>
      </c>
      <c r="C68" s="108" t="s">
        <v>215</v>
      </c>
      <c r="D68" s="108" t="s">
        <v>153</v>
      </c>
      <c r="E68" s="108" t="s">
        <v>218</v>
      </c>
      <c r="F68" s="108"/>
      <c r="G68" s="108"/>
      <c r="H68" s="123">
        <f>H69</f>
        <v>0</v>
      </c>
      <c r="J68"/>
      <c r="K68"/>
      <c r="L68"/>
      <c r="Q68" s="129"/>
      <c r="R68" s="130"/>
      <c r="S68" s="131"/>
      <c r="T68" s="131"/>
      <c r="U68" s="131"/>
      <c r="V68" s="131"/>
      <c r="W68" s="132"/>
      <c r="X68" s="131"/>
      <c r="Y68" s="133"/>
      <c r="AC68" s="134"/>
      <c r="AK68" s="129"/>
      <c r="AL68" s="130"/>
      <c r="AM68" s="131"/>
      <c r="AN68" s="131"/>
      <c r="AO68" s="131"/>
      <c r="AP68" s="131"/>
      <c r="AQ68" s="132"/>
      <c r="AR68" s="131"/>
      <c r="AS68" s="133"/>
      <c r="AW68" s="134"/>
      <c r="BE68" s="129"/>
      <c r="BF68" s="130"/>
      <c r="BG68" s="131"/>
      <c r="BH68" s="131"/>
      <c r="BI68" s="131"/>
      <c r="BJ68" s="131"/>
      <c r="BK68" s="132"/>
      <c r="BL68" s="131"/>
      <c r="BM68" s="133"/>
      <c r="BQ68" s="134"/>
      <c r="BY68" s="129"/>
      <c r="BZ68" s="130"/>
      <c r="CA68" s="131"/>
      <c r="CB68" s="131"/>
      <c r="CC68" s="131"/>
      <c r="CD68" s="131"/>
      <c r="CE68" s="132"/>
      <c r="CF68" s="131"/>
      <c r="CG68" s="133"/>
      <c r="CK68" s="134"/>
      <c r="CS68" s="129"/>
      <c r="CT68" s="130"/>
      <c r="CU68" s="131"/>
      <c r="CV68" s="131"/>
      <c r="CW68" s="131"/>
      <c r="CX68" s="131"/>
      <c r="CY68" s="132"/>
      <c r="CZ68" s="131"/>
      <c r="DA68" s="133"/>
      <c r="DE68" s="134"/>
      <c r="DM68" s="129"/>
      <c r="DN68" s="130"/>
      <c r="DO68" s="131"/>
      <c r="DP68" s="131"/>
      <c r="DQ68" s="131"/>
      <c r="DR68" s="131"/>
      <c r="DS68" s="132"/>
      <c r="DT68" s="131"/>
      <c r="DU68" s="133"/>
      <c r="DY68" s="134"/>
      <c r="EG68" s="129"/>
      <c r="EH68" s="130"/>
      <c r="EI68" s="131"/>
      <c r="EJ68" s="131"/>
      <c r="EK68" s="131"/>
      <c r="EL68" s="131"/>
      <c r="EM68" s="132"/>
      <c r="EN68" s="131"/>
      <c r="EO68" s="133"/>
      <c r="ES68" s="134"/>
      <c r="FA68" s="129"/>
      <c r="FB68" s="130"/>
      <c r="FC68" s="131"/>
      <c r="FD68" s="131"/>
      <c r="FE68" s="131"/>
      <c r="FF68" s="131"/>
      <c r="FG68" s="132"/>
      <c r="FH68" s="131"/>
      <c r="FI68" s="133"/>
      <c r="FM68" s="134"/>
      <c r="FU68" s="129"/>
      <c r="FV68" s="130"/>
      <c r="FW68" s="131"/>
      <c r="FX68" s="131"/>
      <c r="FY68" s="131"/>
      <c r="FZ68" s="131"/>
      <c r="GA68" s="132"/>
      <c r="GB68" s="131"/>
      <c r="GC68" s="133"/>
      <c r="GG68" s="134"/>
      <c r="GO68" s="129"/>
      <c r="GP68" s="130"/>
      <c r="GQ68" s="131"/>
      <c r="GR68" s="131"/>
      <c r="GS68" s="131"/>
      <c r="GT68" s="131"/>
      <c r="GU68" s="132"/>
      <c r="GV68" s="131"/>
      <c r="GW68" s="133"/>
      <c r="HA68" s="134"/>
      <c r="HI68" s="129"/>
      <c r="HJ68" s="130"/>
      <c r="HK68" s="131"/>
      <c r="HL68" s="131"/>
      <c r="HM68" s="131"/>
      <c r="HN68" s="131"/>
      <c r="HO68" s="132"/>
      <c r="HP68" s="131"/>
      <c r="HQ68" s="133"/>
      <c r="HU68" s="134"/>
    </row>
    <row r="69" spans="1:12" ht="12.75" customHeight="1" hidden="1">
      <c r="A69" s="152" t="s">
        <v>158</v>
      </c>
      <c r="B69" s="108" t="s">
        <v>167</v>
      </c>
      <c r="C69" s="119" t="s">
        <v>215</v>
      </c>
      <c r="D69" s="119" t="s">
        <v>153</v>
      </c>
      <c r="E69" s="119" t="s">
        <v>218</v>
      </c>
      <c r="F69" s="119" t="s">
        <v>159</v>
      </c>
      <c r="G69" s="119"/>
      <c r="H69" s="126"/>
      <c r="J69"/>
      <c r="K69"/>
      <c r="L69"/>
    </row>
    <row r="70" spans="1:12" ht="12.75" customHeight="1" hidden="1">
      <c r="A70" s="152" t="s">
        <v>196</v>
      </c>
      <c r="B70" s="119" t="s">
        <v>167</v>
      </c>
      <c r="C70" s="119" t="s">
        <v>215</v>
      </c>
      <c r="D70" s="119" t="s">
        <v>153</v>
      </c>
      <c r="E70" s="119" t="s">
        <v>218</v>
      </c>
      <c r="F70" s="119" t="s">
        <v>159</v>
      </c>
      <c r="G70" s="119" t="s">
        <v>197</v>
      </c>
      <c r="H70" s="127" t="e">
        <f>H71</f>
        <v>#REF!</v>
      </c>
      <c r="J70" s="117"/>
      <c r="K70" s="117"/>
      <c r="L70" s="117"/>
    </row>
    <row r="71" spans="1:12" ht="12.75" customHeight="1" hidden="1">
      <c r="A71" s="152" t="s">
        <v>219</v>
      </c>
      <c r="B71" s="119" t="s">
        <v>167</v>
      </c>
      <c r="C71" s="119" t="s">
        <v>215</v>
      </c>
      <c r="D71" s="119" t="s">
        <v>153</v>
      </c>
      <c r="E71" s="119" t="s">
        <v>218</v>
      </c>
      <c r="F71" s="119" t="s">
        <v>159</v>
      </c>
      <c r="G71" s="119" t="s">
        <v>174</v>
      </c>
      <c r="H71" s="127" t="e">
        <f>"#REF!"</f>
        <v>#REF!</v>
      </c>
      <c r="J71"/>
      <c r="K71"/>
      <c r="L71"/>
    </row>
    <row r="72" spans="1:12" ht="12.75" customHeight="1" hidden="1">
      <c r="A72" s="153" t="s">
        <v>189</v>
      </c>
      <c r="B72" s="119" t="s">
        <v>167</v>
      </c>
      <c r="C72" s="119" t="s">
        <v>215</v>
      </c>
      <c r="D72" s="119" t="s">
        <v>153</v>
      </c>
      <c r="E72" s="119" t="s">
        <v>218</v>
      </c>
      <c r="F72" s="119" t="s">
        <v>159</v>
      </c>
      <c r="G72" s="119" t="s">
        <v>190</v>
      </c>
      <c r="H72" s="127">
        <f>H73+H74</f>
        <v>20</v>
      </c>
      <c r="J72"/>
      <c r="K72"/>
      <c r="L72"/>
    </row>
    <row r="73" spans="1:12" s="112" customFormat="1" ht="12.75" customHeight="1" hidden="1">
      <c r="A73" s="153" t="s">
        <v>220</v>
      </c>
      <c r="B73" s="119" t="s">
        <v>167</v>
      </c>
      <c r="C73" s="119" t="s">
        <v>215</v>
      </c>
      <c r="D73" s="119" t="s">
        <v>153</v>
      </c>
      <c r="E73" s="119" t="s">
        <v>218</v>
      </c>
      <c r="F73" s="119" t="s">
        <v>159</v>
      </c>
      <c r="G73" s="119" t="s">
        <v>221</v>
      </c>
      <c r="H73" s="127">
        <f>100-75-15-10</f>
        <v>0</v>
      </c>
      <c r="J73" s="113"/>
      <c r="K73" s="113"/>
      <c r="L73" s="113"/>
    </row>
    <row r="74" spans="1:12" ht="12.75" customHeight="1" hidden="1">
      <c r="A74" s="153" t="s">
        <v>192</v>
      </c>
      <c r="B74" s="119" t="s">
        <v>167</v>
      </c>
      <c r="C74" s="119" t="s">
        <v>215</v>
      </c>
      <c r="D74" s="119" t="s">
        <v>153</v>
      </c>
      <c r="E74" s="119" t="s">
        <v>218</v>
      </c>
      <c r="F74" s="119" t="s">
        <v>159</v>
      </c>
      <c r="G74" s="119" t="s">
        <v>193</v>
      </c>
      <c r="H74" s="127">
        <v>20</v>
      </c>
      <c r="J74"/>
      <c r="K74"/>
      <c r="L74"/>
    </row>
    <row r="75" spans="1:12" ht="12.75" customHeight="1" hidden="1">
      <c r="A75" s="137" t="s">
        <v>222</v>
      </c>
      <c r="B75" s="119" t="s">
        <v>167</v>
      </c>
      <c r="C75" s="119" t="s">
        <v>215</v>
      </c>
      <c r="D75" s="119" t="s">
        <v>153</v>
      </c>
      <c r="E75" s="119" t="s">
        <v>218</v>
      </c>
      <c r="F75" s="119" t="s">
        <v>159</v>
      </c>
      <c r="G75" s="119" t="s">
        <v>184</v>
      </c>
      <c r="H75" s="127"/>
      <c r="J75" s="117"/>
      <c r="K75" s="117"/>
      <c r="L75" s="117"/>
    </row>
    <row r="76" spans="1:12" ht="12.75" customHeight="1">
      <c r="A76" s="107" t="s">
        <v>223</v>
      </c>
      <c r="B76" s="119"/>
      <c r="C76" s="149" t="s">
        <v>165</v>
      </c>
      <c r="D76" s="109"/>
      <c r="E76" s="109"/>
      <c r="F76" s="109"/>
      <c r="G76" s="108"/>
      <c r="H76" s="110">
        <f>H77+H81+H96</f>
        <v>569.9</v>
      </c>
      <c r="J76"/>
      <c r="K76"/>
      <c r="L76"/>
    </row>
    <row r="77" spans="1:12" ht="12.75" customHeight="1">
      <c r="A77" s="25" t="s">
        <v>224</v>
      </c>
      <c r="B77" s="108"/>
      <c r="C77" s="108" t="s">
        <v>165</v>
      </c>
      <c r="D77" s="108" t="s">
        <v>225</v>
      </c>
      <c r="E77" s="108"/>
      <c r="F77" s="108"/>
      <c r="G77" s="108"/>
      <c r="H77" s="123">
        <f>H78</f>
        <v>269.9</v>
      </c>
      <c r="J77"/>
      <c r="K77"/>
      <c r="L77"/>
    </row>
    <row r="78" spans="1:12" s="112" customFormat="1" ht="12.75" customHeight="1">
      <c r="A78" s="154" t="s">
        <v>226</v>
      </c>
      <c r="B78" s="108" t="s">
        <v>167</v>
      </c>
      <c r="C78" s="108" t="s">
        <v>165</v>
      </c>
      <c r="D78" s="108" t="s">
        <v>225</v>
      </c>
      <c r="E78" s="108" t="s">
        <v>227</v>
      </c>
      <c r="F78" s="108"/>
      <c r="G78" s="108"/>
      <c r="H78" s="123">
        <f>H79</f>
        <v>269.9</v>
      </c>
      <c r="J78" s="113"/>
      <c r="K78" s="113"/>
      <c r="L78" s="113"/>
    </row>
    <row r="79" spans="1:229" ht="12.75">
      <c r="A79" s="155" t="s">
        <v>228</v>
      </c>
      <c r="B79" s="119" t="s">
        <v>167</v>
      </c>
      <c r="C79" s="119" t="s">
        <v>165</v>
      </c>
      <c r="D79" s="119" t="s">
        <v>225</v>
      </c>
      <c r="E79" s="119" t="s">
        <v>227</v>
      </c>
      <c r="F79" s="119" t="s">
        <v>229</v>
      </c>
      <c r="G79" s="119">
        <v>240</v>
      </c>
      <c r="H79" s="126">
        <f>H80</f>
        <v>269.9</v>
      </c>
      <c r="J79"/>
      <c r="K79"/>
      <c r="L79"/>
      <c r="Q79" s="129"/>
      <c r="R79" s="130"/>
      <c r="S79" s="131"/>
      <c r="T79" s="131"/>
      <c r="U79" s="131"/>
      <c r="V79" s="131"/>
      <c r="W79" s="132"/>
      <c r="X79" s="131"/>
      <c r="Y79" s="133"/>
      <c r="AC79" s="134"/>
      <c r="AK79" s="129"/>
      <c r="AL79" s="130"/>
      <c r="AM79" s="131"/>
      <c r="AN79" s="131"/>
      <c r="AO79" s="131"/>
      <c r="AP79" s="131"/>
      <c r="AQ79" s="132"/>
      <c r="AR79" s="131"/>
      <c r="AS79" s="133"/>
      <c r="AW79" s="134"/>
      <c r="BE79" s="129"/>
      <c r="BF79" s="130"/>
      <c r="BG79" s="131"/>
      <c r="BH79" s="131"/>
      <c r="BI79" s="131"/>
      <c r="BJ79" s="131"/>
      <c r="BK79" s="132"/>
      <c r="BL79" s="131"/>
      <c r="BM79" s="133"/>
      <c r="BQ79" s="134"/>
      <c r="BY79" s="129"/>
      <c r="BZ79" s="130"/>
      <c r="CA79" s="131"/>
      <c r="CB79" s="131"/>
      <c r="CC79" s="131"/>
      <c r="CD79" s="131"/>
      <c r="CE79" s="132"/>
      <c r="CF79" s="131"/>
      <c r="CG79" s="133"/>
      <c r="CK79" s="134"/>
      <c r="CS79" s="129"/>
      <c r="CT79" s="130"/>
      <c r="CU79" s="131"/>
      <c r="CV79" s="131"/>
      <c r="CW79" s="131"/>
      <c r="CX79" s="131"/>
      <c r="CY79" s="132"/>
      <c r="CZ79" s="131"/>
      <c r="DA79" s="133"/>
      <c r="DE79" s="134"/>
      <c r="DM79" s="129"/>
      <c r="DN79" s="130"/>
      <c r="DO79" s="131"/>
      <c r="DP79" s="131"/>
      <c r="DQ79" s="131"/>
      <c r="DR79" s="131"/>
      <c r="DS79" s="132"/>
      <c r="DT79" s="131"/>
      <c r="DU79" s="133"/>
      <c r="DY79" s="134"/>
      <c r="EG79" s="129"/>
      <c r="EH79" s="130"/>
      <c r="EI79" s="131"/>
      <c r="EJ79" s="131"/>
      <c r="EK79" s="131"/>
      <c r="EL79" s="131"/>
      <c r="EM79" s="132"/>
      <c r="EN79" s="131"/>
      <c r="EO79" s="133"/>
      <c r="ES79" s="134"/>
      <c r="FA79" s="129"/>
      <c r="FB79" s="130"/>
      <c r="FC79" s="131"/>
      <c r="FD79" s="131"/>
      <c r="FE79" s="131"/>
      <c r="FF79" s="131"/>
      <c r="FG79" s="132"/>
      <c r="FH79" s="131"/>
      <c r="FI79" s="133"/>
      <c r="FM79" s="134"/>
      <c r="FU79" s="129"/>
      <c r="FV79" s="130"/>
      <c r="FW79" s="131"/>
      <c r="FX79" s="131"/>
      <c r="FY79" s="131"/>
      <c r="FZ79" s="131"/>
      <c r="GA79" s="132"/>
      <c r="GB79" s="131"/>
      <c r="GC79" s="133"/>
      <c r="GG79" s="134"/>
      <c r="GO79" s="129"/>
      <c r="GP79" s="130"/>
      <c r="GQ79" s="131"/>
      <c r="GR79" s="131"/>
      <c r="GS79" s="131"/>
      <c r="GT79" s="131"/>
      <c r="GU79" s="132"/>
      <c r="GV79" s="131"/>
      <c r="GW79" s="133"/>
      <c r="HA79" s="134"/>
      <c r="HI79" s="129"/>
      <c r="HJ79" s="130"/>
      <c r="HK79" s="131"/>
      <c r="HL79" s="131"/>
      <c r="HM79" s="131"/>
      <c r="HN79" s="131"/>
      <c r="HO79" s="132"/>
      <c r="HP79" s="131"/>
      <c r="HQ79" s="133"/>
      <c r="HU79" s="134"/>
    </row>
    <row r="80" spans="1:12" ht="12.75" customHeight="1" hidden="1">
      <c r="A80" s="47" t="s">
        <v>230</v>
      </c>
      <c r="B80" s="119" t="s">
        <v>167</v>
      </c>
      <c r="C80" s="119" t="s">
        <v>165</v>
      </c>
      <c r="D80" s="119" t="s">
        <v>225</v>
      </c>
      <c r="E80" s="119" t="s">
        <v>227</v>
      </c>
      <c r="F80" s="119" t="s">
        <v>229</v>
      </c>
      <c r="G80" s="119" t="s">
        <v>231</v>
      </c>
      <c r="H80" s="127">
        <v>269.9</v>
      </c>
      <c r="J80"/>
      <c r="K80"/>
      <c r="L80"/>
    </row>
    <row r="81" spans="1:12" ht="12.75" customHeight="1">
      <c r="A81" s="107" t="s">
        <v>232</v>
      </c>
      <c r="B81" s="108"/>
      <c r="C81" s="108" t="s">
        <v>165</v>
      </c>
      <c r="D81" s="108" t="s">
        <v>233</v>
      </c>
      <c r="E81" s="108"/>
      <c r="F81" s="108"/>
      <c r="G81" s="108"/>
      <c r="H81" s="128">
        <f>H85+H82+H93+H89</f>
        <v>300</v>
      </c>
      <c r="J81"/>
      <c r="K81"/>
      <c r="L81"/>
    </row>
    <row r="82" spans="1:12" ht="12.75" hidden="1">
      <c r="A82" s="154" t="s">
        <v>234</v>
      </c>
      <c r="B82" s="108" t="s">
        <v>167</v>
      </c>
      <c r="C82" s="108" t="s">
        <v>165</v>
      </c>
      <c r="D82" s="108" t="s">
        <v>233</v>
      </c>
      <c r="E82" s="108" t="s">
        <v>235</v>
      </c>
      <c r="F82" s="108"/>
      <c r="G82" s="108"/>
      <c r="H82" s="128">
        <f>H83</f>
        <v>0</v>
      </c>
      <c r="J82"/>
      <c r="K82"/>
      <c r="L82"/>
    </row>
    <row r="83" spans="1:12" ht="12.75" customHeight="1" hidden="1">
      <c r="A83" s="125" t="s">
        <v>196</v>
      </c>
      <c r="B83" s="108" t="s">
        <v>167</v>
      </c>
      <c r="C83" s="119" t="s">
        <v>165</v>
      </c>
      <c r="D83" s="108" t="s">
        <v>233</v>
      </c>
      <c r="E83" s="119" t="s">
        <v>235</v>
      </c>
      <c r="F83" s="119" t="s">
        <v>159</v>
      </c>
      <c r="G83" s="119"/>
      <c r="H83" s="127">
        <f>H84</f>
        <v>0</v>
      </c>
      <c r="J83"/>
      <c r="K83"/>
      <c r="L83"/>
    </row>
    <row r="84" spans="1:12" ht="12.75" hidden="1">
      <c r="A84" s="125" t="s">
        <v>220</v>
      </c>
      <c r="B84" s="108" t="s">
        <v>167</v>
      </c>
      <c r="C84" s="119" t="s">
        <v>165</v>
      </c>
      <c r="D84" s="108" t="s">
        <v>233</v>
      </c>
      <c r="E84" s="119" t="s">
        <v>235</v>
      </c>
      <c r="F84" s="119" t="s">
        <v>159</v>
      </c>
      <c r="G84" s="119" t="s">
        <v>221</v>
      </c>
      <c r="H84" s="127"/>
      <c r="J84"/>
      <c r="K84"/>
      <c r="L84"/>
    </row>
    <row r="85" spans="1:12" ht="12.75" customHeight="1" hidden="1">
      <c r="A85" s="124" t="s">
        <v>236</v>
      </c>
      <c r="B85" s="108" t="s">
        <v>167</v>
      </c>
      <c r="C85" s="108" t="s">
        <v>165</v>
      </c>
      <c r="D85" s="108" t="s">
        <v>233</v>
      </c>
      <c r="E85" s="156">
        <v>3150268</v>
      </c>
      <c r="F85" s="108"/>
      <c r="G85" s="108"/>
      <c r="H85" s="123">
        <f>H86</f>
        <v>0</v>
      </c>
      <c r="J85"/>
      <c r="K85"/>
      <c r="L85"/>
    </row>
    <row r="86" spans="1:12" ht="12.75" customHeight="1" hidden="1">
      <c r="A86" s="125" t="s">
        <v>237</v>
      </c>
      <c r="B86" s="119" t="s">
        <v>167</v>
      </c>
      <c r="C86" s="119" t="s">
        <v>165</v>
      </c>
      <c r="D86" s="119" t="s">
        <v>233</v>
      </c>
      <c r="E86" s="119" t="s">
        <v>238</v>
      </c>
      <c r="F86" s="119" t="s">
        <v>239</v>
      </c>
      <c r="G86" s="119"/>
      <c r="H86" s="126">
        <f>H88</f>
        <v>0</v>
      </c>
      <c r="J86"/>
      <c r="K86"/>
      <c r="L86"/>
    </row>
    <row r="87" spans="1:12" ht="12.75" customHeight="1" hidden="1">
      <c r="A87" s="125" t="s">
        <v>189</v>
      </c>
      <c r="B87" s="119" t="s">
        <v>167</v>
      </c>
      <c r="C87" s="119" t="s">
        <v>165</v>
      </c>
      <c r="D87" s="119" t="s">
        <v>233</v>
      </c>
      <c r="E87" s="119" t="s">
        <v>238</v>
      </c>
      <c r="F87" s="119" t="s">
        <v>239</v>
      </c>
      <c r="G87" s="119" t="s">
        <v>190</v>
      </c>
      <c r="H87" s="126">
        <f>H88</f>
        <v>0</v>
      </c>
      <c r="J87"/>
      <c r="K87"/>
      <c r="L87"/>
    </row>
    <row r="88" spans="1:12" ht="12.75" customHeight="1" hidden="1">
      <c r="A88" s="125" t="s">
        <v>220</v>
      </c>
      <c r="B88" s="119" t="s">
        <v>167</v>
      </c>
      <c r="C88" s="119" t="s">
        <v>165</v>
      </c>
      <c r="D88" s="119" t="s">
        <v>233</v>
      </c>
      <c r="E88" s="119" t="s">
        <v>238</v>
      </c>
      <c r="F88" s="119" t="s">
        <v>239</v>
      </c>
      <c r="G88" s="119" t="s">
        <v>221</v>
      </c>
      <c r="H88" s="126"/>
      <c r="J88"/>
      <c r="K88"/>
      <c r="L88"/>
    </row>
    <row r="89" spans="1:12" ht="24.75">
      <c r="A89" s="157" t="s">
        <v>240</v>
      </c>
      <c r="B89" s="101" t="s">
        <v>167</v>
      </c>
      <c r="C89" s="101" t="s">
        <v>165</v>
      </c>
      <c r="D89" s="101" t="s">
        <v>233</v>
      </c>
      <c r="E89" s="101" t="s">
        <v>241</v>
      </c>
      <c r="F89" s="101"/>
      <c r="G89" s="101"/>
      <c r="H89" s="128">
        <f>H90</f>
        <v>300</v>
      </c>
      <c r="J89"/>
      <c r="K89"/>
      <c r="L89"/>
    </row>
    <row r="90" spans="1:12" ht="12.75" customHeight="1">
      <c r="A90" s="125" t="s">
        <v>237</v>
      </c>
      <c r="B90" s="119" t="s">
        <v>167</v>
      </c>
      <c r="C90" s="119" t="s">
        <v>165</v>
      </c>
      <c r="D90" s="119" t="s">
        <v>233</v>
      </c>
      <c r="E90" s="119" t="s">
        <v>241</v>
      </c>
      <c r="F90" s="119" t="s">
        <v>239</v>
      </c>
      <c r="G90" s="119"/>
      <c r="H90" s="126">
        <f>H92</f>
        <v>300</v>
      </c>
      <c r="J90"/>
      <c r="K90"/>
      <c r="L90"/>
    </row>
    <row r="91" spans="1:12" ht="12.75" customHeight="1" hidden="1">
      <c r="A91" s="125" t="s">
        <v>189</v>
      </c>
      <c r="B91" s="119" t="s">
        <v>167</v>
      </c>
      <c r="C91" s="119" t="s">
        <v>165</v>
      </c>
      <c r="D91" s="119" t="s">
        <v>233</v>
      </c>
      <c r="E91" s="119" t="s">
        <v>241</v>
      </c>
      <c r="F91" s="119" t="s">
        <v>239</v>
      </c>
      <c r="G91" s="119" t="s">
        <v>190</v>
      </c>
      <c r="H91" s="126">
        <f>H92</f>
        <v>300</v>
      </c>
      <c r="J91"/>
      <c r="K91"/>
      <c r="L91"/>
    </row>
    <row r="92" spans="1:12" ht="12.75" customHeight="1" hidden="1">
      <c r="A92" s="125" t="s">
        <v>220</v>
      </c>
      <c r="B92" s="119" t="s">
        <v>167</v>
      </c>
      <c r="C92" s="119" t="s">
        <v>165</v>
      </c>
      <c r="D92" s="119" t="s">
        <v>233</v>
      </c>
      <c r="E92" s="119" t="s">
        <v>241</v>
      </c>
      <c r="F92" s="119" t="s">
        <v>239</v>
      </c>
      <c r="G92" s="119" t="s">
        <v>221</v>
      </c>
      <c r="H92" s="126">
        <v>300</v>
      </c>
      <c r="J92"/>
      <c r="K92"/>
      <c r="L92"/>
    </row>
    <row r="93" spans="1:12" s="112" customFormat="1" ht="12.75" customHeight="1" hidden="1">
      <c r="A93" s="124" t="s">
        <v>242</v>
      </c>
      <c r="B93" s="108" t="s">
        <v>167</v>
      </c>
      <c r="C93" s="108" t="s">
        <v>165</v>
      </c>
      <c r="D93" s="108" t="s">
        <v>233</v>
      </c>
      <c r="E93" s="108" t="s">
        <v>243</v>
      </c>
      <c r="F93" s="108"/>
      <c r="G93" s="108"/>
      <c r="H93" s="123">
        <f>H94</f>
        <v>0</v>
      </c>
      <c r="J93" s="113"/>
      <c r="K93" s="113"/>
      <c r="L93" s="113"/>
    </row>
    <row r="94" spans="1:12" ht="12.75" customHeight="1" hidden="1">
      <c r="A94" s="125" t="s">
        <v>237</v>
      </c>
      <c r="B94" s="119" t="s">
        <v>167</v>
      </c>
      <c r="C94" s="119" t="s">
        <v>165</v>
      </c>
      <c r="D94" s="119" t="s">
        <v>233</v>
      </c>
      <c r="E94" s="119" t="s">
        <v>243</v>
      </c>
      <c r="F94" s="119" t="s">
        <v>239</v>
      </c>
      <c r="G94" s="119" t="s">
        <v>190</v>
      </c>
      <c r="H94" s="126">
        <f>H95</f>
        <v>0</v>
      </c>
      <c r="J94"/>
      <c r="K94"/>
      <c r="L94"/>
    </row>
    <row r="95" spans="1:12" ht="12.75" customHeight="1" hidden="1">
      <c r="A95" s="125" t="s">
        <v>220</v>
      </c>
      <c r="B95" s="119" t="s">
        <v>167</v>
      </c>
      <c r="C95" s="119" t="s">
        <v>165</v>
      </c>
      <c r="D95" s="119" t="s">
        <v>233</v>
      </c>
      <c r="E95" s="119" t="s">
        <v>243</v>
      </c>
      <c r="F95" s="119" t="s">
        <v>239</v>
      </c>
      <c r="G95" s="119" t="s">
        <v>221</v>
      </c>
      <c r="H95" s="126"/>
      <c r="J95"/>
      <c r="K95"/>
      <c r="L95"/>
    </row>
    <row r="96" spans="1:12" s="112" customFormat="1" ht="12.75" customHeight="1" hidden="1">
      <c r="A96" s="107" t="s">
        <v>244</v>
      </c>
      <c r="B96" s="108"/>
      <c r="C96" s="108" t="s">
        <v>165</v>
      </c>
      <c r="D96" s="108" t="s">
        <v>245</v>
      </c>
      <c r="E96" s="108"/>
      <c r="F96" s="108"/>
      <c r="G96" s="108"/>
      <c r="H96" s="123">
        <f>H97+H102</f>
        <v>0</v>
      </c>
      <c r="J96" s="113"/>
      <c r="K96" s="113"/>
      <c r="L96" s="113"/>
    </row>
    <row r="97" spans="1:12" ht="12.75" customHeight="1" hidden="1">
      <c r="A97" s="124" t="s">
        <v>246</v>
      </c>
      <c r="B97" s="108" t="s">
        <v>167</v>
      </c>
      <c r="C97" s="108" t="s">
        <v>165</v>
      </c>
      <c r="D97" s="108" t="s">
        <v>245</v>
      </c>
      <c r="E97" s="108" t="s">
        <v>247</v>
      </c>
      <c r="F97" s="108"/>
      <c r="G97" s="108"/>
      <c r="H97" s="123">
        <f>H98</f>
        <v>0</v>
      </c>
      <c r="J97"/>
      <c r="K97"/>
      <c r="L97"/>
    </row>
    <row r="98" spans="1:12" ht="12.75" customHeight="1" hidden="1">
      <c r="A98" s="47" t="s">
        <v>158</v>
      </c>
      <c r="B98" s="119" t="s">
        <v>167</v>
      </c>
      <c r="C98" s="119" t="s">
        <v>165</v>
      </c>
      <c r="D98" s="119" t="s">
        <v>245</v>
      </c>
      <c r="E98" s="119" t="s">
        <v>247</v>
      </c>
      <c r="F98" s="119" t="s">
        <v>159</v>
      </c>
      <c r="G98" s="119"/>
      <c r="H98" s="126">
        <f>H99</f>
        <v>0</v>
      </c>
      <c r="J98"/>
      <c r="K98"/>
      <c r="L98"/>
    </row>
    <row r="99" spans="1:12" ht="12.75" customHeight="1" hidden="1">
      <c r="A99" s="137" t="s">
        <v>196</v>
      </c>
      <c r="B99" s="119" t="s">
        <v>167</v>
      </c>
      <c r="C99" s="119" t="s">
        <v>165</v>
      </c>
      <c r="D99" s="119" t="s">
        <v>245</v>
      </c>
      <c r="E99" s="119" t="s">
        <v>247</v>
      </c>
      <c r="F99" s="119" t="s">
        <v>159</v>
      </c>
      <c r="G99" s="119" t="s">
        <v>197</v>
      </c>
      <c r="H99" s="126">
        <f>H100</f>
        <v>0</v>
      </c>
      <c r="J99"/>
      <c r="K99"/>
      <c r="L99"/>
    </row>
    <row r="100" spans="1:12" ht="12.75" customHeight="1" hidden="1">
      <c r="A100" s="47" t="s">
        <v>219</v>
      </c>
      <c r="B100" s="119" t="s">
        <v>167</v>
      </c>
      <c r="C100" s="119" t="s">
        <v>165</v>
      </c>
      <c r="D100" s="119" t="s">
        <v>245</v>
      </c>
      <c r="E100" s="119" t="s">
        <v>247</v>
      </c>
      <c r="F100" s="119" t="s">
        <v>159</v>
      </c>
      <c r="G100" s="119" t="s">
        <v>174</v>
      </c>
      <c r="H100" s="126">
        <f>H101</f>
        <v>0</v>
      </c>
      <c r="J100"/>
      <c r="K100"/>
      <c r="L100"/>
    </row>
    <row r="101" spans="1:12" ht="12.75" customHeight="1" hidden="1">
      <c r="A101" s="47" t="s">
        <v>222</v>
      </c>
      <c r="B101" s="119" t="s">
        <v>167</v>
      </c>
      <c r="C101" s="119" t="s">
        <v>165</v>
      </c>
      <c r="D101" s="119" t="s">
        <v>245</v>
      </c>
      <c r="E101" s="119" t="s">
        <v>247</v>
      </c>
      <c r="F101" s="119" t="s">
        <v>159</v>
      </c>
      <c r="G101" s="119" t="s">
        <v>184</v>
      </c>
      <c r="H101" s="127"/>
      <c r="J101"/>
      <c r="K101"/>
      <c r="L101"/>
    </row>
    <row r="102" spans="1:12" ht="12.75" customHeight="1" hidden="1">
      <c r="A102" s="135" t="s">
        <v>248</v>
      </c>
      <c r="B102" s="108" t="s">
        <v>167</v>
      </c>
      <c r="C102" s="136" t="s">
        <v>165</v>
      </c>
      <c r="D102" s="136" t="s">
        <v>245</v>
      </c>
      <c r="E102" s="158">
        <v>3400300</v>
      </c>
      <c r="F102" s="108"/>
      <c r="G102" s="108"/>
      <c r="H102" s="128">
        <f>H103</f>
        <v>0</v>
      </c>
      <c r="J102"/>
      <c r="K102"/>
      <c r="L102"/>
    </row>
    <row r="103" spans="1:12" ht="12.75" customHeight="1" hidden="1">
      <c r="A103" s="137" t="s">
        <v>158</v>
      </c>
      <c r="B103" s="119" t="s">
        <v>167</v>
      </c>
      <c r="C103" s="138" t="s">
        <v>165</v>
      </c>
      <c r="D103" s="138" t="s">
        <v>245</v>
      </c>
      <c r="E103" s="159">
        <v>3400300</v>
      </c>
      <c r="F103" s="138" t="s">
        <v>159</v>
      </c>
      <c r="G103" s="138"/>
      <c r="H103" s="127">
        <f>H104</f>
        <v>0</v>
      </c>
      <c r="J103"/>
      <c r="K103"/>
      <c r="L103"/>
    </row>
    <row r="104" spans="1:12" ht="12.75" customHeight="1" hidden="1">
      <c r="A104" s="137" t="s">
        <v>196</v>
      </c>
      <c r="B104" s="119" t="s">
        <v>167</v>
      </c>
      <c r="C104" s="138" t="s">
        <v>165</v>
      </c>
      <c r="D104" s="138" t="s">
        <v>245</v>
      </c>
      <c r="E104" s="159">
        <v>3400300</v>
      </c>
      <c r="F104" s="138" t="s">
        <v>159</v>
      </c>
      <c r="G104" s="138" t="s">
        <v>197</v>
      </c>
      <c r="H104" s="127">
        <f>H105</f>
        <v>0</v>
      </c>
      <c r="J104"/>
      <c r="K104"/>
      <c r="L104"/>
    </row>
    <row r="105" spans="1:12" ht="12.75" customHeight="1" hidden="1">
      <c r="A105" s="137" t="s">
        <v>219</v>
      </c>
      <c r="B105" s="119" t="s">
        <v>167</v>
      </c>
      <c r="C105" s="138" t="s">
        <v>165</v>
      </c>
      <c r="D105" s="138" t="s">
        <v>245</v>
      </c>
      <c r="E105" s="159">
        <v>3400300</v>
      </c>
      <c r="F105" s="138" t="s">
        <v>159</v>
      </c>
      <c r="G105" s="160">
        <v>220</v>
      </c>
      <c r="H105" s="127">
        <f>H106</f>
        <v>0</v>
      </c>
      <c r="J105"/>
      <c r="K105"/>
      <c r="L105"/>
    </row>
    <row r="106" spans="1:12" ht="12.75" customHeight="1" hidden="1">
      <c r="A106" s="137" t="s">
        <v>222</v>
      </c>
      <c r="B106" s="119" t="s">
        <v>167</v>
      </c>
      <c r="C106" s="138" t="s">
        <v>165</v>
      </c>
      <c r="D106" s="138" t="s">
        <v>245</v>
      </c>
      <c r="E106" s="159">
        <v>3400300</v>
      </c>
      <c r="F106" s="138" t="s">
        <v>159</v>
      </c>
      <c r="G106" s="160">
        <v>226</v>
      </c>
      <c r="H106" s="127"/>
      <c r="J106"/>
      <c r="K106"/>
      <c r="L106"/>
    </row>
    <row r="107" spans="1:12" ht="16.5" customHeight="1">
      <c r="A107" s="107" t="s">
        <v>249</v>
      </c>
      <c r="B107" s="119"/>
      <c r="C107" s="149" t="s">
        <v>225</v>
      </c>
      <c r="D107" s="109"/>
      <c r="E107" s="109"/>
      <c r="F107" s="109"/>
      <c r="G107" s="108"/>
      <c r="H107" s="110">
        <f>H130+H150+H108</f>
        <v>53420.16826</v>
      </c>
      <c r="J107"/>
      <c r="K107"/>
      <c r="L107"/>
    </row>
    <row r="108" spans="1:12" ht="12.75" customHeight="1">
      <c r="A108" s="25" t="s">
        <v>250</v>
      </c>
      <c r="B108" s="108"/>
      <c r="C108" s="108" t="s">
        <v>225</v>
      </c>
      <c r="D108" s="108" t="s">
        <v>151</v>
      </c>
      <c r="E108" s="108"/>
      <c r="F108" s="108"/>
      <c r="G108" s="108"/>
      <c r="H108" s="123">
        <f>H109+H112+H115+H120+H125+H117</f>
        <v>18916.066</v>
      </c>
      <c r="J108"/>
      <c r="K108"/>
      <c r="L108"/>
    </row>
    <row r="109" spans="1:12" ht="12.75" customHeight="1">
      <c r="A109" s="161" t="s">
        <v>251</v>
      </c>
      <c r="B109" s="108" t="s">
        <v>167</v>
      </c>
      <c r="C109" s="108" t="s">
        <v>225</v>
      </c>
      <c r="D109" s="108" t="s">
        <v>151</v>
      </c>
      <c r="E109" s="108" t="s">
        <v>252</v>
      </c>
      <c r="F109" s="108"/>
      <c r="G109" s="108"/>
      <c r="H109" s="123">
        <f>H110</f>
        <v>1769.7600000000002</v>
      </c>
      <c r="J109"/>
      <c r="K109"/>
      <c r="L109"/>
    </row>
    <row r="110" spans="1:12" ht="12.75" customHeight="1">
      <c r="A110" s="125" t="s">
        <v>158</v>
      </c>
      <c r="B110" s="119" t="s">
        <v>167</v>
      </c>
      <c r="C110" s="119" t="s">
        <v>225</v>
      </c>
      <c r="D110" s="119" t="s">
        <v>151</v>
      </c>
      <c r="E110" s="119" t="s">
        <v>252</v>
      </c>
      <c r="F110" s="119" t="s">
        <v>159</v>
      </c>
      <c r="G110" s="119"/>
      <c r="H110" s="126">
        <f>'прил_ 4'!H109</f>
        <v>1769.7600000000002</v>
      </c>
      <c r="J110"/>
      <c r="K110"/>
      <c r="L110"/>
    </row>
    <row r="111" spans="1:12" s="112" customFormat="1" ht="12.75" customHeight="1" hidden="1">
      <c r="A111" s="125" t="s">
        <v>253</v>
      </c>
      <c r="B111" s="119" t="s">
        <v>167</v>
      </c>
      <c r="C111" s="119" t="s">
        <v>225</v>
      </c>
      <c r="D111" s="119" t="s">
        <v>151</v>
      </c>
      <c r="E111" s="119" t="s">
        <v>252</v>
      </c>
      <c r="F111" s="119" t="s">
        <v>159</v>
      </c>
      <c r="G111" s="119" t="s">
        <v>182</v>
      </c>
      <c r="H111" s="127">
        <v>3451.2</v>
      </c>
      <c r="J111" s="113"/>
      <c r="K111" s="113"/>
      <c r="L111" s="113"/>
    </row>
    <row r="112" spans="1:12" ht="24.75" customHeight="1">
      <c r="A112" s="124" t="s">
        <v>254</v>
      </c>
      <c r="B112" s="108" t="s">
        <v>167</v>
      </c>
      <c r="C112" s="108" t="s">
        <v>225</v>
      </c>
      <c r="D112" s="108" t="s">
        <v>151</v>
      </c>
      <c r="E112" s="108" t="s">
        <v>255</v>
      </c>
      <c r="F112" s="108"/>
      <c r="G112" s="108"/>
      <c r="H112" s="128">
        <f>H113+H114</f>
        <v>6785.150000000001</v>
      </c>
      <c r="J112"/>
      <c r="K112"/>
      <c r="L112"/>
    </row>
    <row r="113" spans="1:12" ht="12.75" customHeight="1">
      <c r="A113" s="125" t="s">
        <v>237</v>
      </c>
      <c r="B113" s="119" t="s">
        <v>167</v>
      </c>
      <c r="C113" s="119" t="s">
        <v>225</v>
      </c>
      <c r="D113" s="119" t="s">
        <v>151</v>
      </c>
      <c r="E113" s="119" t="s">
        <v>255</v>
      </c>
      <c r="F113" s="119" t="s">
        <v>159</v>
      </c>
      <c r="G113" s="119"/>
      <c r="H113" s="127">
        <f>'прил_ 4'!H114</f>
        <v>1629.3</v>
      </c>
      <c r="J113"/>
      <c r="K113"/>
      <c r="L113"/>
    </row>
    <row r="114" spans="1:12" ht="12.75" customHeight="1">
      <c r="A114" s="125" t="s">
        <v>237</v>
      </c>
      <c r="B114" s="119" t="s">
        <v>167</v>
      </c>
      <c r="C114" s="119" t="s">
        <v>225</v>
      </c>
      <c r="D114" s="119" t="s">
        <v>151</v>
      </c>
      <c r="E114" s="119" t="s">
        <v>255</v>
      </c>
      <c r="F114" s="119" t="s">
        <v>239</v>
      </c>
      <c r="G114" s="119" t="s">
        <v>190</v>
      </c>
      <c r="H114" s="127">
        <f>'прил_ 4'!H116</f>
        <v>5155.85</v>
      </c>
      <c r="J114"/>
      <c r="K114"/>
      <c r="L114"/>
    </row>
    <row r="115" spans="1:12" ht="24.75">
      <c r="A115" s="162" t="s">
        <v>256</v>
      </c>
      <c r="B115" s="163" t="s">
        <v>167</v>
      </c>
      <c r="C115" s="163" t="s">
        <v>225</v>
      </c>
      <c r="D115" s="163" t="s">
        <v>151</v>
      </c>
      <c r="E115" s="163" t="s">
        <v>257</v>
      </c>
      <c r="F115" s="163"/>
      <c r="G115" s="163"/>
      <c r="H115" s="164">
        <f>H116</f>
        <v>6990.739</v>
      </c>
      <c r="J115"/>
      <c r="K115"/>
      <c r="L115"/>
    </row>
    <row r="116" spans="1:12" ht="12.75" customHeight="1">
      <c r="A116" s="165" t="s">
        <v>258</v>
      </c>
      <c r="B116" s="166" t="s">
        <v>167</v>
      </c>
      <c r="C116" s="166" t="s">
        <v>225</v>
      </c>
      <c r="D116" s="166" t="s">
        <v>151</v>
      </c>
      <c r="E116" s="166" t="s">
        <v>257</v>
      </c>
      <c r="F116" s="166" t="s">
        <v>229</v>
      </c>
      <c r="G116" s="166"/>
      <c r="H116" s="167">
        <f>'прил_ 4'!H122</f>
        <v>6990.739</v>
      </c>
      <c r="J116"/>
      <c r="K116"/>
      <c r="L116"/>
    </row>
    <row r="117" spans="1:12" ht="12.75">
      <c r="A117" s="162" t="s">
        <v>259</v>
      </c>
      <c r="B117" s="163" t="s">
        <v>167</v>
      </c>
      <c r="C117" s="163" t="s">
        <v>225</v>
      </c>
      <c r="D117" s="163" t="s">
        <v>151</v>
      </c>
      <c r="E117" s="163" t="s">
        <v>260</v>
      </c>
      <c r="F117" s="163"/>
      <c r="G117" s="163"/>
      <c r="H117" s="164">
        <f>H118</f>
        <v>2524.854</v>
      </c>
      <c r="J117"/>
      <c r="K117"/>
      <c r="L117"/>
    </row>
    <row r="118" spans="1:12" ht="12.75" customHeight="1">
      <c r="A118" s="165" t="s">
        <v>258</v>
      </c>
      <c r="B118" s="166" t="s">
        <v>167</v>
      </c>
      <c r="C118" s="166" t="s">
        <v>225</v>
      </c>
      <c r="D118" s="166" t="s">
        <v>151</v>
      </c>
      <c r="E118" s="166" t="s">
        <v>260</v>
      </c>
      <c r="F118" s="166" t="s">
        <v>229</v>
      </c>
      <c r="G118" s="166"/>
      <c r="H118" s="167">
        <f>'прил_ 4'!H127</f>
        <v>2524.854</v>
      </c>
      <c r="J118"/>
      <c r="K118"/>
      <c r="L118"/>
    </row>
    <row r="119" spans="1:12" ht="12.75" customHeight="1" hidden="1">
      <c r="A119" s="47" t="s">
        <v>230</v>
      </c>
      <c r="B119" s="119" t="s">
        <v>167</v>
      </c>
      <c r="C119" s="119" t="s">
        <v>225</v>
      </c>
      <c r="D119" s="119" t="s">
        <v>151</v>
      </c>
      <c r="E119" s="119" t="s">
        <v>260</v>
      </c>
      <c r="F119" s="119" t="s">
        <v>229</v>
      </c>
      <c r="G119" s="119" t="s">
        <v>231</v>
      </c>
      <c r="H119" s="127"/>
      <c r="J119"/>
      <c r="K119"/>
      <c r="L119"/>
    </row>
    <row r="120" spans="1:12" ht="24.75">
      <c r="A120" s="124" t="s">
        <v>261</v>
      </c>
      <c r="B120" s="108" t="s">
        <v>167</v>
      </c>
      <c r="C120" s="108" t="s">
        <v>225</v>
      </c>
      <c r="D120" s="108" t="s">
        <v>151</v>
      </c>
      <c r="E120" s="108" t="s">
        <v>260</v>
      </c>
      <c r="F120" s="108"/>
      <c r="G120" s="108"/>
      <c r="H120" s="128">
        <f>H121</f>
        <v>445.563</v>
      </c>
      <c r="J120"/>
      <c r="K120"/>
      <c r="L120"/>
    </row>
    <row r="121" spans="1:12" ht="12.75" customHeight="1">
      <c r="A121" s="125" t="s">
        <v>258</v>
      </c>
      <c r="B121" s="119" t="s">
        <v>167</v>
      </c>
      <c r="C121" s="119" t="s">
        <v>225</v>
      </c>
      <c r="D121" s="119" t="s">
        <v>151</v>
      </c>
      <c r="E121" s="119" t="s">
        <v>260</v>
      </c>
      <c r="F121" s="119" t="s">
        <v>229</v>
      </c>
      <c r="G121" s="119"/>
      <c r="H121" s="127">
        <f>'прил_ 4'!H129</f>
        <v>445.563</v>
      </c>
      <c r="J121"/>
      <c r="K121"/>
      <c r="L121"/>
    </row>
    <row r="122" spans="1:12" ht="12.75" customHeight="1" hidden="1">
      <c r="A122" s="125" t="s">
        <v>196</v>
      </c>
      <c r="B122" s="119" t="s">
        <v>167</v>
      </c>
      <c r="C122" s="119" t="s">
        <v>225</v>
      </c>
      <c r="D122" s="119" t="s">
        <v>151</v>
      </c>
      <c r="E122" s="119" t="s">
        <v>260</v>
      </c>
      <c r="F122" s="119" t="s">
        <v>229</v>
      </c>
      <c r="G122" s="119" t="s">
        <v>197</v>
      </c>
      <c r="H122" s="127"/>
      <c r="J122" s="117"/>
      <c r="K122"/>
      <c r="L122"/>
    </row>
    <row r="123" spans="1:12" s="112" customFormat="1" ht="12.75" customHeight="1" hidden="1">
      <c r="A123" s="125" t="s">
        <v>262</v>
      </c>
      <c r="B123" s="119" t="s">
        <v>167</v>
      </c>
      <c r="C123" s="119" t="s">
        <v>225</v>
      </c>
      <c r="D123" s="119" t="s">
        <v>151</v>
      </c>
      <c r="E123" s="119" t="s">
        <v>260</v>
      </c>
      <c r="F123" s="119" t="s">
        <v>229</v>
      </c>
      <c r="G123" s="119" t="s">
        <v>263</v>
      </c>
      <c r="H123" s="127"/>
      <c r="J123" s="113"/>
      <c r="K123" s="113"/>
      <c r="L123" s="113"/>
    </row>
    <row r="124" spans="1:12" ht="12.75" customHeight="1" hidden="1">
      <c r="A124" s="47" t="s">
        <v>230</v>
      </c>
      <c r="B124" s="119" t="s">
        <v>167</v>
      </c>
      <c r="C124" s="119" t="s">
        <v>225</v>
      </c>
      <c r="D124" s="119" t="s">
        <v>151</v>
      </c>
      <c r="E124" s="119" t="s">
        <v>260</v>
      </c>
      <c r="F124" s="119" t="s">
        <v>229</v>
      </c>
      <c r="G124" s="119" t="s">
        <v>231</v>
      </c>
      <c r="H124" s="127"/>
      <c r="J124"/>
      <c r="K124"/>
      <c r="L124"/>
    </row>
    <row r="125" spans="1:12" ht="25.5" customHeight="1">
      <c r="A125" s="168" t="s">
        <v>264</v>
      </c>
      <c r="B125" s="108" t="s">
        <v>167</v>
      </c>
      <c r="C125" s="108" t="s">
        <v>225</v>
      </c>
      <c r="D125" s="108" t="s">
        <v>151</v>
      </c>
      <c r="E125" s="108" t="s">
        <v>218</v>
      </c>
      <c r="F125" s="108"/>
      <c r="G125" s="108"/>
      <c r="H125" s="128">
        <f>H126</f>
        <v>400</v>
      </c>
      <c r="J125"/>
      <c r="K125"/>
      <c r="L125"/>
    </row>
    <row r="126" spans="1:12" ht="12.75" customHeight="1">
      <c r="A126" s="165" t="s">
        <v>258</v>
      </c>
      <c r="B126" s="119" t="s">
        <v>167</v>
      </c>
      <c r="C126" s="119" t="s">
        <v>225</v>
      </c>
      <c r="D126" s="119" t="s">
        <v>151</v>
      </c>
      <c r="E126" s="119" t="s">
        <v>218</v>
      </c>
      <c r="F126" s="119" t="s">
        <v>229</v>
      </c>
      <c r="G126" s="119"/>
      <c r="H126" s="127">
        <f>H127</f>
        <v>400</v>
      </c>
      <c r="J126"/>
      <c r="K126"/>
      <c r="L126"/>
    </row>
    <row r="127" spans="1:12" ht="12.75" customHeight="1" hidden="1">
      <c r="A127" s="165" t="s">
        <v>196</v>
      </c>
      <c r="B127" s="119" t="s">
        <v>167</v>
      </c>
      <c r="C127" s="119" t="s">
        <v>225</v>
      </c>
      <c r="D127" s="119" t="s">
        <v>151</v>
      </c>
      <c r="E127" s="119" t="s">
        <v>218</v>
      </c>
      <c r="F127" s="119" t="s">
        <v>229</v>
      </c>
      <c r="G127" s="119" t="s">
        <v>197</v>
      </c>
      <c r="H127" s="127">
        <f>H128</f>
        <v>400</v>
      </c>
      <c r="J127"/>
      <c r="K127"/>
      <c r="L127"/>
    </row>
    <row r="128" spans="1:12" ht="12.75" customHeight="1" hidden="1">
      <c r="A128" s="165" t="s">
        <v>262</v>
      </c>
      <c r="B128" s="119" t="s">
        <v>167</v>
      </c>
      <c r="C128" s="119" t="s">
        <v>225</v>
      </c>
      <c r="D128" s="119" t="s">
        <v>151</v>
      </c>
      <c r="E128" s="119" t="s">
        <v>218</v>
      </c>
      <c r="F128" s="119" t="s">
        <v>229</v>
      </c>
      <c r="G128" s="119" t="s">
        <v>263</v>
      </c>
      <c r="H128" s="127">
        <f>H129</f>
        <v>400</v>
      </c>
      <c r="J128"/>
      <c r="K128"/>
      <c r="L128"/>
    </row>
    <row r="129" spans="1:12" ht="12.75" customHeight="1" hidden="1">
      <c r="A129" s="169" t="s">
        <v>230</v>
      </c>
      <c r="B129" s="119" t="s">
        <v>167</v>
      </c>
      <c r="C129" s="119" t="s">
        <v>225</v>
      </c>
      <c r="D129" s="119" t="s">
        <v>151</v>
      </c>
      <c r="E129" s="119" t="s">
        <v>218</v>
      </c>
      <c r="F129" s="119" t="s">
        <v>229</v>
      </c>
      <c r="G129" s="119" t="s">
        <v>231</v>
      </c>
      <c r="H129" s="127">
        <v>400</v>
      </c>
      <c r="J129"/>
      <c r="K129"/>
      <c r="L129"/>
    </row>
    <row r="130" spans="1:12" ht="12.75">
      <c r="A130" s="107" t="s">
        <v>265</v>
      </c>
      <c r="B130" s="108"/>
      <c r="C130" s="108" t="s">
        <v>225</v>
      </c>
      <c r="D130" s="108" t="s">
        <v>153</v>
      </c>
      <c r="E130" s="108"/>
      <c r="F130" s="108"/>
      <c r="G130" s="108"/>
      <c r="H130" s="128">
        <f>H131+H146+H139</f>
        <v>7812.95226</v>
      </c>
      <c r="J130"/>
      <c r="K130"/>
      <c r="L130"/>
    </row>
    <row r="131" spans="1:12" ht="12.75" customHeight="1">
      <c r="A131" s="151" t="s">
        <v>266</v>
      </c>
      <c r="B131" s="108" t="s">
        <v>167</v>
      </c>
      <c r="C131" s="170" t="s">
        <v>225</v>
      </c>
      <c r="D131" s="170" t="s">
        <v>153</v>
      </c>
      <c r="E131" s="170" t="s">
        <v>267</v>
      </c>
      <c r="F131" s="170"/>
      <c r="G131" s="170"/>
      <c r="H131" s="128">
        <f>H132</f>
        <v>4607.42126</v>
      </c>
      <c r="J131"/>
      <c r="K131"/>
      <c r="L131"/>
    </row>
    <row r="132" spans="1:12" ht="12.75" customHeight="1">
      <c r="A132" s="47" t="s">
        <v>158</v>
      </c>
      <c r="B132" s="119" t="s">
        <v>167</v>
      </c>
      <c r="C132" s="171" t="s">
        <v>225</v>
      </c>
      <c r="D132" s="171" t="s">
        <v>153</v>
      </c>
      <c r="E132" s="171" t="s">
        <v>267</v>
      </c>
      <c r="F132" s="171" t="s">
        <v>159</v>
      </c>
      <c r="G132" s="171"/>
      <c r="H132" s="127">
        <f>'прил_ 4'!H139</f>
        <v>4607.42126</v>
      </c>
      <c r="J132"/>
      <c r="K132"/>
      <c r="L132"/>
    </row>
    <row r="133" spans="1:12" ht="12.75" customHeight="1" hidden="1">
      <c r="A133" s="152" t="s">
        <v>196</v>
      </c>
      <c r="B133" s="119" t="s">
        <v>167</v>
      </c>
      <c r="C133" s="171" t="s">
        <v>225</v>
      </c>
      <c r="D133" s="171" t="s">
        <v>153</v>
      </c>
      <c r="E133" s="171" t="s">
        <v>267</v>
      </c>
      <c r="F133" s="171" t="s">
        <v>159</v>
      </c>
      <c r="G133" s="172">
        <v>200</v>
      </c>
      <c r="H133" s="127">
        <f>H137+H138</f>
        <v>3000</v>
      </c>
      <c r="J133" s="117"/>
      <c r="K133" s="117"/>
      <c r="L133" s="117"/>
    </row>
    <row r="134" spans="1:12" ht="12.75" customHeight="1" hidden="1">
      <c r="A134" s="153" t="s">
        <v>189</v>
      </c>
      <c r="B134" s="119" t="s">
        <v>167</v>
      </c>
      <c r="C134" s="171" t="s">
        <v>225</v>
      </c>
      <c r="D134" s="171" t="s">
        <v>153</v>
      </c>
      <c r="E134" s="171" t="s">
        <v>267</v>
      </c>
      <c r="F134" s="171" t="s">
        <v>159</v>
      </c>
      <c r="G134" s="172">
        <v>300</v>
      </c>
      <c r="H134" s="127">
        <f>H135+H136</f>
        <v>900</v>
      </c>
      <c r="J134" s="117"/>
      <c r="K134" s="117"/>
      <c r="L134" s="117"/>
    </row>
    <row r="135" spans="1:12" ht="12.75" customHeight="1" hidden="1">
      <c r="A135" s="153" t="s">
        <v>220</v>
      </c>
      <c r="B135" s="119" t="s">
        <v>167</v>
      </c>
      <c r="C135" s="171" t="s">
        <v>225</v>
      </c>
      <c r="D135" s="171" t="s">
        <v>153</v>
      </c>
      <c r="E135" s="171" t="s">
        <v>267</v>
      </c>
      <c r="F135" s="171" t="s">
        <v>159</v>
      </c>
      <c r="G135" s="172">
        <v>310</v>
      </c>
      <c r="H135" s="127">
        <v>600</v>
      </c>
      <c r="J135"/>
      <c r="K135"/>
      <c r="L135"/>
    </row>
    <row r="136" spans="1:12" ht="12.75" customHeight="1" hidden="1">
      <c r="A136" s="153" t="s">
        <v>192</v>
      </c>
      <c r="B136" s="119" t="s">
        <v>167</v>
      </c>
      <c r="C136" s="171" t="s">
        <v>225</v>
      </c>
      <c r="D136" s="171" t="s">
        <v>153</v>
      </c>
      <c r="E136" s="171" t="s">
        <v>267</v>
      </c>
      <c r="F136" s="171" t="s">
        <v>159</v>
      </c>
      <c r="G136" s="172">
        <v>340</v>
      </c>
      <c r="H136" s="127">
        <v>300</v>
      </c>
      <c r="J136"/>
      <c r="K136"/>
      <c r="L136"/>
    </row>
    <row r="137" spans="1:12" ht="12.75" customHeight="1" hidden="1">
      <c r="A137" s="153" t="s">
        <v>253</v>
      </c>
      <c r="B137" s="119" t="s">
        <v>167</v>
      </c>
      <c r="C137" s="171" t="s">
        <v>225</v>
      </c>
      <c r="D137" s="171" t="s">
        <v>153</v>
      </c>
      <c r="E137" s="171" t="s">
        <v>267</v>
      </c>
      <c r="F137" s="171" t="s">
        <v>159</v>
      </c>
      <c r="G137" s="172">
        <v>225</v>
      </c>
      <c r="H137" s="127">
        <v>2500</v>
      </c>
      <c r="J137"/>
      <c r="K137"/>
      <c r="L137"/>
    </row>
    <row r="138" spans="1:12" ht="12.75" customHeight="1" hidden="1">
      <c r="A138" s="153" t="s">
        <v>222</v>
      </c>
      <c r="B138" s="119" t="s">
        <v>167</v>
      </c>
      <c r="C138" s="171" t="s">
        <v>225</v>
      </c>
      <c r="D138" s="171" t="s">
        <v>153</v>
      </c>
      <c r="E138" s="171" t="s">
        <v>267</v>
      </c>
      <c r="F138" s="171" t="s">
        <v>159</v>
      </c>
      <c r="G138" s="172">
        <v>226</v>
      </c>
      <c r="H138" s="127">
        <v>500</v>
      </c>
      <c r="J138"/>
      <c r="K138"/>
      <c r="L138"/>
    </row>
    <row r="139" spans="1:12" ht="24.75">
      <c r="A139" s="173" t="s">
        <v>268</v>
      </c>
      <c r="B139" s="108" t="s">
        <v>167</v>
      </c>
      <c r="C139" s="170" t="s">
        <v>225</v>
      </c>
      <c r="D139" s="170" t="s">
        <v>153</v>
      </c>
      <c r="E139" s="170" t="s">
        <v>269</v>
      </c>
      <c r="F139" s="170"/>
      <c r="G139" s="174"/>
      <c r="H139" s="128">
        <f>H140+H143</f>
        <v>3205.531</v>
      </c>
      <c r="J139"/>
      <c r="K139"/>
      <c r="L139"/>
    </row>
    <row r="140" spans="1:12" ht="12.75" customHeight="1">
      <c r="A140" s="125" t="s">
        <v>237</v>
      </c>
      <c r="B140" s="119" t="s">
        <v>167</v>
      </c>
      <c r="C140" s="171" t="s">
        <v>225</v>
      </c>
      <c r="D140" s="171" t="s">
        <v>153</v>
      </c>
      <c r="E140" s="171" t="s">
        <v>269</v>
      </c>
      <c r="F140" s="171" t="s">
        <v>239</v>
      </c>
      <c r="G140" s="172"/>
      <c r="H140" s="127">
        <f>'прил_ 4'!H148</f>
        <v>3205.531</v>
      </c>
      <c r="J140"/>
      <c r="K140"/>
      <c r="L140"/>
    </row>
    <row r="141" spans="1:12" ht="12.75" customHeight="1" hidden="1">
      <c r="A141" s="125" t="s">
        <v>189</v>
      </c>
      <c r="B141" s="119" t="s">
        <v>167</v>
      </c>
      <c r="C141" s="171" t="s">
        <v>225</v>
      </c>
      <c r="D141" s="171" t="s">
        <v>153</v>
      </c>
      <c r="E141" s="171" t="s">
        <v>269</v>
      </c>
      <c r="F141" s="171" t="s">
        <v>239</v>
      </c>
      <c r="G141" s="172">
        <v>300</v>
      </c>
      <c r="H141" s="127">
        <f>H142</f>
        <v>0</v>
      </c>
      <c r="J141"/>
      <c r="K141"/>
      <c r="L141"/>
    </row>
    <row r="142" spans="1:12" ht="12.75" customHeight="1" hidden="1">
      <c r="A142" s="125" t="s">
        <v>220</v>
      </c>
      <c r="B142" s="119" t="s">
        <v>167</v>
      </c>
      <c r="C142" s="171" t="s">
        <v>225</v>
      </c>
      <c r="D142" s="171" t="s">
        <v>153</v>
      </c>
      <c r="E142" s="171" t="s">
        <v>269</v>
      </c>
      <c r="F142" s="171" t="s">
        <v>239</v>
      </c>
      <c r="G142" s="172">
        <v>310</v>
      </c>
      <c r="H142" s="127"/>
      <c r="J142"/>
      <c r="K142"/>
      <c r="L142"/>
    </row>
    <row r="143" spans="1:12" ht="12.75" customHeight="1" hidden="1">
      <c r="A143" s="125" t="s">
        <v>237</v>
      </c>
      <c r="B143" s="119" t="s">
        <v>167</v>
      </c>
      <c r="C143" s="171" t="s">
        <v>225</v>
      </c>
      <c r="D143" s="171" t="s">
        <v>153</v>
      </c>
      <c r="E143" s="171" t="s">
        <v>269</v>
      </c>
      <c r="F143" s="171" t="s">
        <v>239</v>
      </c>
      <c r="G143" s="172"/>
      <c r="H143" s="127">
        <f>H144</f>
        <v>0</v>
      </c>
      <c r="J143"/>
      <c r="K143"/>
      <c r="L143"/>
    </row>
    <row r="144" spans="1:12" ht="12.75" customHeight="1" hidden="1">
      <c r="A144" s="125" t="s">
        <v>189</v>
      </c>
      <c r="B144" s="119" t="s">
        <v>167</v>
      </c>
      <c r="C144" s="171" t="s">
        <v>225</v>
      </c>
      <c r="D144" s="171" t="s">
        <v>153</v>
      </c>
      <c r="E144" s="171" t="s">
        <v>269</v>
      </c>
      <c r="F144" s="171" t="s">
        <v>239</v>
      </c>
      <c r="G144" s="172">
        <v>300</v>
      </c>
      <c r="H144" s="127">
        <f>H145</f>
        <v>0</v>
      </c>
      <c r="J144"/>
      <c r="K144"/>
      <c r="L144"/>
    </row>
    <row r="145" spans="1:12" ht="12.75" customHeight="1" hidden="1">
      <c r="A145" s="125" t="s">
        <v>220</v>
      </c>
      <c r="B145" s="119" t="s">
        <v>167</v>
      </c>
      <c r="C145" s="171" t="s">
        <v>225</v>
      </c>
      <c r="D145" s="171" t="s">
        <v>153</v>
      </c>
      <c r="E145" s="171" t="s">
        <v>269</v>
      </c>
      <c r="F145" s="171" t="s">
        <v>239</v>
      </c>
      <c r="G145" s="172">
        <v>310</v>
      </c>
      <c r="H145" s="127"/>
      <c r="J145"/>
      <c r="K145"/>
      <c r="L145"/>
    </row>
    <row r="146" spans="1:12" ht="12.75" customHeight="1" hidden="1">
      <c r="A146" s="173" t="s">
        <v>270</v>
      </c>
      <c r="B146" s="108" t="s">
        <v>167</v>
      </c>
      <c r="C146" s="170" t="s">
        <v>225</v>
      </c>
      <c r="D146" s="170" t="s">
        <v>153</v>
      </c>
      <c r="E146" s="170" t="s">
        <v>271</v>
      </c>
      <c r="F146" s="170"/>
      <c r="G146" s="174"/>
      <c r="H146" s="128">
        <f>H147</f>
        <v>0</v>
      </c>
      <c r="J146"/>
      <c r="K146"/>
      <c r="L146"/>
    </row>
    <row r="147" spans="1:12" ht="12.75" customHeight="1" hidden="1">
      <c r="A147" s="125" t="s">
        <v>237</v>
      </c>
      <c r="B147" s="119" t="s">
        <v>167</v>
      </c>
      <c r="C147" s="171" t="s">
        <v>225</v>
      </c>
      <c r="D147" s="171" t="s">
        <v>153</v>
      </c>
      <c r="E147" s="171" t="s">
        <v>271</v>
      </c>
      <c r="F147" s="171" t="s">
        <v>239</v>
      </c>
      <c r="G147" s="172"/>
      <c r="H147" s="127">
        <f>H148</f>
        <v>0</v>
      </c>
      <c r="J147"/>
      <c r="K147"/>
      <c r="L147"/>
    </row>
    <row r="148" spans="1:12" ht="12.75" customHeight="1" hidden="1">
      <c r="A148" s="125" t="s">
        <v>189</v>
      </c>
      <c r="B148" s="119" t="s">
        <v>167</v>
      </c>
      <c r="C148" s="171" t="s">
        <v>225</v>
      </c>
      <c r="D148" s="171" t="s">
        <v>153</v>
      </c>
      <c r="E148" s="171" t="s">
        <v>271</v>
      </c>
      <c r="F148" s="171" t="s">
        <v>239</v>
      </c>
      <c r="G148" s="172">
        <v>300</v>
      </c>
      <c r="H148" s="127">
        <f>H149</f>
        <v>0</v>
      </c>
      <c r="J148"/>
      <c r="K148"/>
      <c r="L148"/>
    </row>
    <row r="149" spans="1:12" ht="12.75" customHeight="1" hidden="1">
      <c r="A149" s="125" t="s">
        <v>220</v>
      </c>
      <c r="B149" s="119" t="s">
        <v>167</v>
      </c>
      <c r="C149" s="171" t="s">
        <v>225</v>
      </c>
      <c r="D149" s="171" t="s">
        <v>153</v>
      </c>
      <c r="E149" s="171" t="s">
        <v>271</v>
      </c>
      <c r="F149" s="171" t="s">
        <v>239</v>
      </c>
      <c r="G149" s="172">
        <v>310</v>
      </c>
      <c r="H149" s="127"/>
      <c r="J149"/>
      <c r="K149"/>
      <c r="L149"/>
    </row>
    <row r="150" spans="1:12" ht="12.75" customHeight="1">
      <c r="A150" s="25" t="s">
        <v>272</v>
      </c>
      <c r="B150" s="108"/>
      <c r="C150" s="108" t="s">
        <v>225</v>
      </c>
      <c r="D150" s="108" t="s">
        <v>215</v>
      </c>
      <c r="E150" s="108"/>
      <c r="F150" s="108"/>
      <c r="G150" s="108"/>
      <c r="H150" s="123">
        <f>H151+H158+H168+H176+H183</f>
        <v>26691.15</v>
      </c>
      <c r="J150"/>
      <c r="K150"/>
      <c r="L150"/>
    </row>
    <row r="151" spans="1:12" ht="12.75" customHeight="1">
      <c r="A151" s="124" t="s">
        <v>273</v>
      </c>
      <c r="B151" s="108" t="s">
        <v>167</v>
      </c>
      <c r="C151" s="108" t="s">
        <v>225</v>
      </c>
      <c r="D151" s="108" t="s">
        <v>215</v>
      </c>
      <c r="E151" s="108" t="s">
        <v>274</v>
      </c>
      <c r="F151" s="108"/>
      <c r="G151" s="108"/>
      <c r="H151" s="123">
        <f>'прил_ 4'!H160</f>
        <v>8500</v>
      </c>
      <c r="J151"/>
      <c r="K151"/>
      <c r="L151"/>
    </row>
    <row r="152" spans="1:12" ht="12.75" customHeight="1" hidden="1">
      <c r="A152" s="152" t="s">
        <v>196</v>
      </c>
      <c r="B152" s="119" t="s">
        <v>167</v>
      </c>
      <c r="C152" s="119" t="s">
        <v>225</v>
      </c>
      <c r="D152" s="119" t="s">
        <v>215</v>
      </c>
      <c r="E152" s="119" t="s">
        <v>274</v>
      </c>
      <c r="F152" s="119" t="s">
        <v>159</v>
      </c>
      <c r="G152" s="119" t="s">
        <v>197</v>
      </c>
      <c r="H152" s="126">
        <f>H154+H155</f>
        <v>2350</v>
      </c>
      <c r="J152"/>
      <c r="K152"/>
      <c r="L152"/>
    </row>
    <row r="153" spans="1:12" ht="12.75" customHeight="1" hidden="1">
      <c r="A153" s="153" t="s">
        <v>189</v>
      </c>
      <c r="B153" s="119" t="s">
        <v>167</v>
      </c>
      <c r="C153" s="119" t="s">
        <v>225</v>
      </c>
      <c r="D153" s="119" t="s">
        <v>215</v>
      </c>
      <c r="E153" s="119" t="s">
        <v>274</v>
      </c>
      <c r="F153" s="119" t="s">
        <v>159</v>
      </c>
      <c r="G153" s="119" t="s">
        <v>190</v>
      </c>
      <c r="H153" s="127">
        <f>H156+H157</f>
        <v>150</v>
      </c>
      <c r="J153"/>
      <c r="K153"/>
      <c r="L153"/>
    </row>
    <row r="154" spans="1:12" ht="12.75" customHeight="1" hidden="1">
      <c r="A154" s="125" t="s">
        <v>179</v>
      </c>
      <c r="B154" s="119" t="s">
        <v>167</v>
      </c>
      <c r="C154" s="119" t="s">
        <v>225</v>
      </c>
      <c r="D154" s="119" t="s">
        <v>215</v>
      </c>
      <c r="E154" s="119" t="s">
        <v>274</v>
      </c>
      <c r="F154" s="119" t="s">
        <v>159</v>
      </c>
      <c r="G154" s="119" t="s">
        <v>275</v>
      </c>
      <c r="H154" s="127">
        <v>2150</v>
      </c>
      <c r="J154"/>
      <c r="K154"/>
      <c r="L154"/>
    </row>
    <row r="155" spans="1:12" ht="12.75" customHeight="1" hidden="1">
      <c r="A155" s="125" t="s">
        <v>253</v>
      </c>
      <c r="B155" s="119" t="s">
        <v>167</v>
      </c>
      <c r="C155" s="119" t="s">
        <v>225</v>
      </c>
      <c r="D155" s="119" t="s">
        <v>215</v>
      </c>
      <c r="E155" s="119" t="s">
        <v>274</v>
      </c>
      <c r="F155" s="119" t="s">
        <v>159</v>
      </c>
      <c r="G155" s="119" t="s">
        <v>182</v>
      </c>
      <c r="H155" s="127">
        <v>200</v>
      </c>
      <c r="J155"/>
      <c r="K155"/>
      <c r="L155"/>
    </row>
    <row r="156" spans="1:12" ht="12.75" customHeight="1" hidden="1">
      <c r="A156" s="153" t="s">
        <v>220</v>
      </c>
      <c r="B156" s="119" t="s">
        <v>167</v>
      </c>
      <c r="C156" s="119" t="s">
        <v>225</v>
      </c>
      <c r="D156" s="119" t="s">
        <v>215</v>
      </c>
      <c r="E156" s="119" t="s">
        <v>274</v>
      </c>
      <c r="F156" s="119" t="s">
        <v>159</v>
      </c>
      <c r="G156" s="119" t="s">
        <v>221</v>
      </c>
      <c r="H156" s="127">
        <v>130</v>
      </c>
      <c r="J156"/>
      <c r="K156"/>
      <c r="L156"/>
    </row>
    <row r="157" spans="1:12" ht="12.75" customHeight="1" hidden="1">
      <c r="A157" s="137" t="s">
        <v>192</v>
      </c>
      <c r="B157" s="119" t="s">
        <v>167</v>
      </c>
      <c r="C157" s="119" t="s">
        <v>225</v>
      </c>
      <c r="D157" s="119" t="s">
        <v>215</v>
      </c>
      <c r="E157" s="119" t="s">
        <v>274</v>
      </c>
      <c r="F157" s="119" t="s">
        <v>159</v>
      </c>
      <c r="G157" s="119" t="s">
        <v>193</v>
      </c>
      <c r="H157" s="127">
        <v>20</v>
      </c>
      <c r="J157"/>
      <c r="K157"/>
      <c r="L157"/>
    </row>
    <row r="158" spans="1:12" ht="24.75">
      <c r="A158" s="124" t="s">
        <v>276</v>
      </c>
      <c r="B158" s="108" t="s">
        <v>167</v>
      </c>
      <c r="C158" s="108" t="s">
        <v>225</v>
      </c>
      <c r="D158" s="108" t="s">
        <v>215</v>
      </c>
      <c r="E158" s="108" t="s">
        <v>277</v>
      </c>
      <c r="F158" s="108"/>
      <c r="G158" s="108"/>
      <c r="H158" s="123">
        <f>'прил_ 4'!H167</f>
        <v>6900</v>
      </c>
      <c r="J158"/>
      <c r="K158"/>
      <c r="L158"/>
    </row>
    <row r="159" spans="1:12" ht="12.75" customHeight="1" hidden="1">
      <c r="A159" s="152" t="s">
        <v>196</v>
      </c>
      <c r="B159" s="119" t="s">
        <v>167</v>
      </c>
      <c r="C159" s="119" t="s">
        <v>225</v>
      </c>
      <c r="D159" s="119" t="s">
        <v>215</v>
      </c>
      <c r="E159" s="119" t="s">
        <v>277</v>
      </c>
      <c r="F159" s="119" t="s">
        <v>159</v>
      </c>
      <c r="G159" s="119" t="s">
        <v>197</v>
      </c>
      <c r="H159" s="126">
        <f>H161+H167+H163</f>
        <v>6000</v>
      </c>
      <c r="J159"/>
      <c r="K159"/>
      <c r="L159"/>
    </row>
    <row r="160" spans="1:12" ht="12.75" customHeight="1" hidden="1">
      <c r="A160" s="153" t="s">
        <v>189</v>
      </c>
      <c r="B160" s="119" t="s">
        <v>167</v>
      </c>
      <c r="C160" s="119" t="s">
        <v>225</v>
      </c>
      <c r="D160" s="119" t="s">
        <v>215</v>
      </c>
      <c r="E160" s="119" t="s">
        <v>274</v>
      </c>
      <c r="F160" s="119" t="s">
        <v>159</v>
      </c>
      <c r="G160" s="119" t="s">
        <v>190</v>
      </c>
      <c r="H160" s="126">
        <f>H165+H166</f>
        <v>0</v>
      </c>
      <c r="J160"/>
      <c r="K160"/>
      <c r="L160"/>
    </row>
    <row r="161" spans="1:12" ht="12.75" customHeight="1" hidden="1">
      <c r="A161" s="125" t="s">
        <v>253</v>
      </c>
      <c r="B161" s="119" t="s">
        <v>167</v>
      </c>
      <c r="C161" s="119" t="s">
        <v>225</v>
      </c>
      <c r="D161" s="119" t="s">
        <v>215</v>
      </c>
      <c r="E161" s="119" t="s">
        <v>277</v>
      </c>
      <c r="F161" s="119" t="s">
        <v>159</v>
      </c>
      <c r="G161" s="119" t="s">
        <v>182</v>
      </c>
      <c r="H161" s="127">
        <v>4500</v>
      </c>
      <c r="J161"/>
      <c r="K161"/>
      <c r="L161"/>
    </row>
    <row r="162" spans="1:12" ht="12.75" customHeight="1" hidden="1">
      <c r="A162" s="125" t="s">
        <v>222</v>
      </c>
      <c r="B162" s="119" t="s">
        <v>167</v>
      </c>
      <c r="C162" s="119" t="s">
        <v>225</v>
      </c>
      <c r="D162" s="119" t="s">
        <v>215</v>
      </c>
      <c r="E162" s="119" t="s">
        <v>277</v>
      </c>
      <c r="F162" s="119" t="s">
        <v>159</v>
      </c>
      <c r="G162" s="119" t="s">
        <v>184</v>
      </c>
      <c r="H162" s="127"/>
      <c r="J162"/>
      <c r="K162"/>
      <c r="L162"/>
    </row>
    <row r="163" spans="1:12" ht="12.75" customHeight="1" hidden="1">
      <c r="A163" s="125" t="s">
        <v>278</v>
      </c>
      <c r="B163" s="119" t="s">
        <v>167</v>
      </c>
      <c r="C163" s="119" t="s">
        <v>225</v>
      </c>
      <c r="D163" s="119" t="s">
        <v>215</v>
      </c>
      <c r="E163" s="119" t="s">
        <v>277</v>
      </c>
      <c r="F163" s="119" t="s">
        <v>229</v>
      </c>
      <c r="G163" s="119" t="s">
        <v>279</v>
      </c>
      <c r="H163" s="127">
        <v>1500</v>
      </c>
      <c r="J163"/>
      <c r="K163"/>
      <c r="L163"/>
    </row>
    <row r="164" spans="1:12" ht="12.75" customHeight="1" hidden="1">
      <c r="A164" s="125" t="s">
        <v>280</v>
      </c>
      <c r="B164" s="119" t="s">
        <v>167</v>
      </c>
      <c r="C164" s="119" t="s">
        <v>225</v>
      </c>
      <c r="D164" s="119" t="s">
        <v>215</v>
      </c>
      <c r="E164" s="119" t="s">
        <v>277</v>
      </c>
      <c r="F164" s="119" t="s">
        <v>159</v>
      </c>
      <c r="G164" s="119" t="s">
        <v>231</v>
      </c>
      <c r="H164" s="127"/>
      <c r="J164"/>
      <c r="K164"/>
      <c r="L164"/>
    </row>
    <row r="165" spans="1:12" ht="12.75" customHeight="1" hidden="1">
      <c r="A165" s="125" t="s">
        <v>220</v>
      </c>
      <c r="B165" s="119" t="s">
        <v>167</v>
      </c>
      <c r="C165" s="119" t="s">
        <v>225</v>
      </c>
      <c r="D165" s="119" t="s">
        <v>215</v>
      </c>
      <c r="E165" s="119" t="s">
        <v>277</v>
      </c>
      <c r="F165" s="119" t="s">
        <v>159</v>
      </c>
      <c r="G165" s="119" t="s">
        <v>221</v>
      </c>
      <c r="H165" s="127"/>
      <c r="J165"/>
      <c r="K165"/>
      <c r="L165"/>
    </row>
    <row r="166" spans="1:12" ht="12.75" customHeight="1" hidden="1">
      <c r="A166" s="125" t="s">
        <v>192</v>
      </c>
      <c r="B166" s="119" t="s">
        <v>167</v>
      </c>
      <c r="C166" s="119" t="s">
        <v>225</v>
      </c>
      <c r="D166" s="119" t="s">
        <v>215</v>
      </c>
      <c r="E166" s="119" t="s">
        <v>277</v>
      </c>
      <c r="F166" s="119" t="s">
        <v>159</v>
      </c>
      <c r="G166" s="119" t="s">
        <v>193</v>
      </c>
      <c r="H166" s="127"/>
      <c r="J166"/>
      <c r="K166"/>
      <c r="L166"/>
    </row>
    <row r="167" spans="1:12" ht="12.75" customHeight="1" hidden="1">
      <c r="A167" s="125" t="s">
        <v>278</v>
      </c>
      <c r="B167" s="119" t="s">
        <v>167</v>
      </c>
      <c r="C167" s="119" t="s">
        <v>225</v>
      </c>
      <c r="D167" s="119" t="s">
        <v>215</v>
      </c>
      <c r="E167" s="119" t="s">
        <v>277</v>
      </c>
      <c r="F167" s="119" t="s">
        <v>229</v>
      </c>
      <c r="G167" s="119" t="s">
        <v>279</v>
      </c>
      <c r="H167" s="127"/>
      <c r="J167"/>
      <c r="K167"/>
      <c r="L167"/>
    </row>
    <row r="168" spans="1:12" ht="12.75" customHeight="1">
      <c r="A168" s="124" t="s">
        <v>281</v>
      </c>
      <c r="B168" s="108" t="s">
        <v>167</v>
      </c>
      <c r="C168" s="108" t="s">
        <v>225</v>
      </c>
      <c r="D168" s="108" t="s">
        <v>215</v>
      </c>
      <c r="E168" s="108" t="s">
        <v>282</v>
      </c>
      <c r="F168" s="108"/>
      <c r="G168" s="108"/>
      <c r="H168" s="123">
        <f>'прил_ 4'!H177</f>
        <v>900</v>
      </c>
      <c r="J168"/>
      <c r="K168"/>
      <c r="L168"/>
    </row>
    <row r="169" spans="1:12" ht="12.75" customHeight="1" hidden="1">
      <c r="A169" s="152" t="s">
        <v>196</v>
      </c>
      <c r="B169" s="119" t="s">
        <v>167</v>
      </c>
      <c r="C169" s="119" t="s">
        <v>225</v>
      </c>
      <c r="D169" s="119" t="s">
        <v>215</v>
      </c>
      <c r="E169" s="119" t="s">
        <v>282</v>
      </c>
      <c r="F169" s="119" t="s">
        <v>159</v>
      </c>
      <c r="G169" s="119" t="s">
        <v>197</v>
      </c>
      <c r="H169" s="127">
        <f>H172+H173</f>
        <v>0</v>
      </c>
      <c r="J169"/>
      <c r="K169"/>
      <c r="L169"/>
    </row>
    <row r="170" spans="1:12" ht="12.75" customHeight="1" hidden="1">
      <c r="A170" s="125" t="s">
        <v>258</v>
      </c>
      <c r="B170" s="119" t="s">
        <v>167</v>
      </c>
      <c r="C170" s="119" t="s">
        <v>225</v>
      </c>
      <c r="D170" s="119" t="s">
        <v>215</v>
      </c>
      <c r="E170" s="119" t="s">
        <v>282</v>
      </c>
      <c r="F170" s="119" t="s">
        <v>229</v>
      </c>
      <c r="G170" s="119"/>
      <c r="H170" s="127">
        <f>H171</f>
        <v>1000</v>
      </c>
      <c r="J170"/>
      <c r="K170"/>
      <c r="L170"/>
    </row>
    <row r="171" spans="1:12" ht="12.75" customHeight="1" hidden="1">
      <c r="A171" s="125" t="s">
        <v>278</v>
      </c>
      <c r="B171" s="119" t="s">
        <v>167</v>
      </c>
      <c r="C171" s="119" t="s">
        <v>225</v>
      </c>
      <c r="D171" s="119" t="s">
        <v>215</v>
      </c>
      <c r="E171" s="119" t="s">
        <v>282</v>
      </c>
      <c r="F171" s="119" t="s">
        <v>229</v>
      </c>
      <c r="G171" s="119" t="s">
        <v>279</v>
      </c>
      <c r="H171" s="127">
        <v>1000</v>
      </c>
      <c r="J171"/>
      <c r="K171"/>
      <c r="L171"/>
    </row>
    <row r="172" spans="1:12" ht="12.75" customHeight="1" hidden="1">
      <c r="A172" s="137" t="s">
        <v>253</v>
      </c>
      <c r="B172" s="119" t="s">
        <v>167</v>
      </c>
      <c r="C172" s="119" t="s">
        <v>225</v>
      </c>
      <c r="D172" s="119" t="s">
        <v>215</v>
      </c>
      <c r="E172" s="119" t="s">
        <v>282</v>
      </c>
      <c r="F172" s="119" t="s">
        <v>159</v>
      </c>
      <c r="G172" s="119" t="s">
        <v>182</v>
      </c>
      <c r="H172" s="127"/>
      <c r="J172"/>
      <c r="K172"/>
      <c r="L172"/>
    </row>
    <row r="173" spans="1:12" ht="12.75" customHeight="1" hidden="1">
      <c r="A173" s="125" t="s">
        <v>280</v>
      </c>
      <c r="B173" s="119" t="s">
        <v>167</v>
      </c>
      <c r="C173" s="119" t="s">
        <v>225</v>
      </c>
      <c r="D173" s="119" t="s">
        <v>215</v>
      </c>
      <c r="E173" s="119" t="s">
        <v>282</v>
      </c>
      <c r="F173" s="119" t="s">
        <v>159</v>
      </c>
      <c r="G173" s="119" t="s">
        <v>231</v>
      </c>
      <c r="H173" s="127"/>
      <c r="J173"/>
      <c r="K173"/>
      <c r="L173"/>
    </row>
    <row r="174" spans="1:12" ht="12.75" customHeight="1" hidden="1">
      <c r="A174" s="125" t="s">
        <v>220</v>
      </c>
      <c r="B174" s="119" t="s">
        <v>167</v>
      </c>
      <c r="C174" s="119" t="s">
        <v>225</v>
      </c>
      <c r="D174" s="119" t="s">
        <v>215</v>
      </c>
      <c r="E174" s="119" t="s">
        <v>282</v>
      </c>
      <c r="F174" s="119" t="s">
        <v>159</v>
      </c>
      <c r="G174" s="119" t="s">
        <v>221</v>
      </c>
      <c r="H174" s="127"/>
      <c r="J174"/>
      <c r="K174"/>
      <c r="L174"/>
    </row>
    <row r="175" spans="1:12" ht="12.75" customHeight="1" hidden="1">
      <c r="A175" s="125" t="s">
        <v>192</v>
      </c>
      <c r="B175" s="119" t="s">
        <v>167</v>
      </c>
      <c r="C175" s="119" t="s">
        <v>225</v>
      </c>
      <c r="D175" s="119" t="s">
        <v>215</v>
      </c>
      <c r="E175" s="119" t="s">
        <v>282</v>
      </c>
      <c r="F175" s="119" t="s">
        <v>159</v>
      </c>
      <c r="G175" s="119" t="s">
        <v>193</v>
      </c>
      <c r="H175" s="127">
        <v>0</v>
      </c>
      <c r="J175"/>
      <c r="K175"/>
      <c r="L175"/>
    </row>
    <row r="176" spans="1:12" ht="12.75" customHeight="1">
      <c r="A176" s="124" t="s">
        <v>283</v>
      </c>
      <c r="B176" s="108" t="s">
        <v>167</v>
      </c>
      <c r="C176" s="108" t="s">
        <v>225</v>
      </c>
      <c r="D176" s="108" t="s">
        <v>215</v>
      </c>
      <c r="E176" s="108" t="s">
        <v>284</v>
      </c>
      <c r="F176" s="108"/>
      <c r="G176" s="108"/>
      <c r="H176" s="123">
        <f>'прил_ 4'!H185</f>
        <v>300</v>
      </c>
      <c r="J176"/>
      <c r="K176"/>
      <c r="L176"/>
    </row>
    <row r="177" spans="1:12" ht="12.75" customHeight="1" hidden="1">
      <c r="A177" s="125" t="s">
        <v>258</v>
      </c>
      <c r="B177" s="119" t="s">
        <v>167</v>
      </c>
      <c r="C177" s="119" t="s">
        <v>225</v>
      </c>
      <c r="D177" s="119" t="s">
        <v>215</v>
      </c>
      <c r="E177" s="119" t="s">
        <v>284</v>
      </c>
      <c r="F177" s="119" t="s">
        <v>229</v>
      </c>
      <c r="G177" s="119"/>
      <c r="H177" s="127">
        <f>H179</f>
        <v>300</v>
      </c>
      <c r="J177"/>
      <c r="K177"/>
      <c r="L177"/>
    </row>
    <row r="178" spans="1:12" ht="12.75" customHeight="1" hidden="1">
      <c r="A178" s="125" t="s">
        <v>222</v>
      </c>
      <c r="B178" s="119" t="s">
        <v>167</v>
      </c>
      <c r="C178" s="119" t="s">
        <v>225</v>
      </c>
      <c r="D178" s="119" t="s">
        <v>215</v>
      </c>
      <c r="E178" s="119" t="s">
        <v>284</v>
      </c>
      <c r="F178" s="119" t="s">
        <v>159</v>
      </c>
      <c r="G178" s="119" t="s">
        <v>184</v>
      </c>
      <c r="H178" s="127"/>
      <c r="J178"/>
      <c r="K178"/>
      <c r="L178"/>
    </row>
    <row r="179" spans="1:12" ht="12.75" customHeight="1" hidden="1">
      <c r="A179" s="125" t="s">
        <v>278</v>
      </c>
      <c r="B179" s="119" t="s">
        <v>167</v>
      </c>
      <c r="C179" s="119" t="s">
        <v>225</v>
      </c>
      <c r="D179" s="119" t="s">
        <v>215</v>
      </c>
      <c r="E179" s="119" t="s">
        <v>284</v>
      </c>
      <c r="F179" s="119" t="s">
        <v>229</v>
      </c>
      <c r="G179" s="119" t="s">
        <v>279</v>
      </c>
      <c r="H179" s="127">
        <v>300</v>
      </c>
      <c r="J179"/>
      <c r="K179"/>
      <c r="L179"/>
    </row>
    <row r="180" spans="1:12" ht="12.75" customHeight="1" hidden="1">
      <c r="A180" s="125" t="s">
        <v>280</v>
      </c>
      <c r="B180" s="119" t="s">
        <v>167</v>
      </c>
      <c r="C180" s="119" t="s">
        <v>225</v>
      </c>
      <c r="D180" s="119" t="s">
        <v>215</v>
      </c>
      <c r="E180" s="119" t="s">
        <v>284</v>
      </c>
      <c r="F180" s="119" t="s">
        <v>159</v>
      </c>
      <c r="G180" s="119" t="s">
        <v>231</v>
      </c>
      <c r="H180" s="128"/>
      <c r="J180"/>
      <c r="K180"/>
      <c r="L180"/>
    </row>
    <row r="181" spans="1:12" ht="12.75" customHeight="1" hidden="1">
      <c r="A181" s="125" t="s">
        <v>220</v>
      </c>
      <c r="B181" s="119" t="s">
        <v>167</v>
      </c>
      <c r="C181" s="119" t="s">
        <v>225</v>
      </c>
      <c r="D181" s="119" t="s">
        <v>215</v>
      </c>
      <c r="E181" s="119" t="s">
        <v>284</v>
      </c>
      <c r="F181" s="119" t="s">
        <v>159</v>
      </c>
      <c r="G181" s="119" t="s">
        <v>221</v>
      </c>
      <c r="H181" s="128"/>
      <c r="J181"/>
      <c r="K181"/>
      <c r="L181"/>
    </row>
    <row r="182" spans="1:12" ht="12.75" customHeight="1" hidden="1">
      <c r="A182" s="125" t="s">
        <v>192</v>
      </c>
      <c r="B182" s="119" t="s">
        <v>167</v>
      </c>
      <c r="C182" s="119" t="s">
        <v>225</v>
      </c>
      <c r="D182" s="119" t="s">
        <v>215</v>
      </c>
      <c r="E182" s="119" t="s">
        <v>284</v>
      </c>
      <c r="F182" s="119" t="s">
        <v>159</v>
      </c>
      <c r="G182" s="119" t="s">
        <v>193</v>
      </c>
      <c r="H182" s="128"/>
      <c r="J182"/>
      <c r="K182"/>
      <c r="L182"/>
    </row>
    <row r="183" spans="1:12" ht="12.75" customHeight="1">
      <c r="A183" s="135" t="s">
        <v>158</v>
      </c>
      <c r="B183" s="108" t="s">
        <v>167</v>
      </c>
      <c r="C183" s="136" t="s">
        <v>225</v>
      </c>
      <c r="D183" s="136" t="s">
        <v>215</v>
      </c>
      <c r="E183" s="136" t="s">
        <v>285</v>
      </c>
      <c r="F183" s="136"/>
      <c r="G183" s="136"/>
      <c r="H183" s="123">
        <f>'прил_ 4'!H192</f>
        <v>10091.15</v>
      </c>
      <c r="J183"/>
      <c r="K183"/>
      <c r="L183"/>
    </row>
    <row r="184" spans="1:12" ht="12.75" customHeight="1" hidden="1">
      <c r="A184" s="137" t="s">
        <v>196</v>
      </c>
      <c r="B184" s="119" t="s">
        <v>167</v>
      </c>
      <c r="C184" s="138" t="s">
        <v>225</v>
      </c>
      <c r="D184" s="138" t="s">
        <v>215</v>
      </c>
      <c r="E184" s="138" t="s">
        <v>285</v>
      </c>
      <c r="F184" s="138" t="s">
        <v>159</v>
      </c>
      <c r="G184" s="160">
        <v>200</v>
      </c>
      <c r="H184" s="126">
        <f>H185+H189</f>
        <v>5500</v>
      </c>
      <c r="J184"/>
      <c r="K184"/>
      <c r="L184"/>
    </row>
    <row r="185" spans="1:12" ht="12.75" customHeight="1" hidden="1">
      <c r="A185" s="137" t="s">
        <v>219</v>
      </c>
      <c r="B185" s="119" t="s">
        <v>167</v>
      </c>
      <c r="C185" s="138" t="s">
        <v>225</v>
      </c>
      <c r="D185" s="138" t="s">
        <v>215</v>
      </c>
      <c r="E185" s="138" t="s">
        <v>285</v>
      </c>
      <c r="F185" s="138" t="s">
        <v>159</v>
      </c>
      <c r="G185" s="160">
        <v>220</v>
      </c>
      <c r="H185" s="126">
        <f>H186+H188</f>
        <v>5500</v>
      </c>
      <c r="J185"/>
      <c r="K185"/>
      <c r="L185"/>
    </row>
    <row r="186" spans="1:12" ht="12.75" customHeight="1" hidden="1">
      <c r="A186" s="137" t="s">
        <v>253</v>
      </c>
      <c r="B186" s="119" t="s">
        <v>167</v>
      </c>
      <c r="C186" s="138" t="s">
        <v>225</v>
      </c>
      <c r="D186" s="138" t="s">
        <v>215</v>
      </c>
      <c r="E186" s="138" t="s">
        <v>285</v>
      </c>
      <c r="F186" s="138" t="s">
        <v>159</v>
      </c>
      <c r="G186" s="160">
        <v>225</v>
      </c>
      <c r="H186" s="126">
        <v>500</v>
      </c>
      <c r="J186"/>
      <c r="K186"/>
      <c r="L186"/>
    </row>
    <row r="187" spans="1:12" ht="12.75" customHeight="1" hidden="1">
      <c r="A187" s="125" t="s">
        <v>278</v>
      </c>
      <c r="B187" s="119" t="s">
        <v>167</v>
      </c>
      <c r="C187" s="138" t="s">
        <v>225</v>
      </c>
      <c r="D187" s="138" t="s">
        <v>215</v>
      </c>
      <c r="E187" s="138" t="s">
        <v>285</v>
      </c>
      <c r="F187" s="138" t="s">
        <v>229</v>
      </c>
      <c r="G187" s="160">
        <v>241</v>
      </c>
      <c r="H187" s="126">
        <v>5450</v>
      </c>
      <c r="J187"/>
      <c r="K187"/>
      <c r="L187"/>
    </row>
    <row r="188" spans="1:12" ht="12.75" customHeight="1" hidden="1">
      <c r="A188" s="137" t="s">
        <v>222</v>
      </c>
      <c r="B188" s="119" t="s">
        <v>167</v>
      </c>
      <c r="C188" s="138" t="s">
        <v>225</v>
      </c>
      <c r="D188" s="138" t="s">
        <v>215</v>
      </c>
      <c r="E188" s="138" t="s">
        <v>285</v>
      </c>
      <c r="F188" s="138" t="s">
        <v>159</v>
      </c>
      <c r="G188" s="160">
        <v>226</v>
      </c>
      <c r="H188" s="126">
        <v>5000</v>
      </c>
      <c r="J188"/>
      <c r="K188"/>
      <c r="L188"/>
    </row>
    <row r="189" spans="1:12" ht="12.75" customHeight="1" hidden="1">
      <c r="A189" s="137" t="s">
        <v>188</v>
      </c>
      <c r="B189" s="119" t="s">
        <v>167</v>
      </c>
      <c r="C189" s="138" t="s">
        <v>225</v>
      </c>
      <c r="D189" s="138" t="s">
        <v>215</v>
      </c>
      <c r="E189" s="138" t="s">
        <v>285</v>
      </c>
      <c r="F189" s="138" t="s">
        <v>159</v>
      </c>
      <c r="G189" s="160">
        <v>290</v>
      </c>
      <c r="H189" s="126">
        <v>0</v>
      </c>
      <c r="J189"/>
      <c r="K189"/>
      <c r="L189"/>
    </row>
    <row r="190" spans="1:12" ht="12.75" customHeight="1" hidden="1">
      <c r="A190" s="153" t="s">
        <v>189</v>
      </c>
      <c r="B190" s="119" t="s">
        <v>167</v>
      </c>
      <c r="C190" s="138" t="s">
        <v>225</v>
      </c>
      <c r="D190" s="138" t="s">
        <v>215</v>
      </c>
      <c r="E190" s="138" t="s">
        <v>285</v>
      </c>
      <c r="F190" s="138" t="s">
        <v>159</v>
      </c>
      <c r="G190" s="160">
        <v>300</v>
      </c>
      <c r="H190" s="126">
        <f>H191+H192</f>
        <v>1297</v>
      </c>
      <c r="J190"/>
      <c r="K190"/>
      <c r="L190"/>
    </row>
    <row r="191" spans="1:12" ht="12.75" customHeight="1" hidden="1">
      <c r="A191" s="137" t="s">
        <v>220</v>
      </c>
      <c r="B191" s="119" t="s">
        <v>167</v>
      </c>
      <c r="C191" s="138" t="s">
        <v>225</v>
      </c>
      <c r="D191" s="138" t="s">
        <v>215</v>
      </c>
      <c r="E191" s="138" t="s">
        <v>285</v>
      </c>
      <c r="F191" s="138" t="s">
        <v>159</v>
      </c>
      <c r="G191" s="160">
        <v>310</v>
      </c>
      <c r="H191" s="126">
        <v>1247</v>
      </c>
      <c r="J191"/>
      <c r="K191"/>
      <c r="L191"/>
    </row>
    <row r="192" spans="1:12" ht="12.75" customHeight="1" hidden="1">
      <c r="A192" s="137" t="s">
        <v>192</v>
      </c>
      <c r="B192" s="119" t="s">
        <v>167</v>
      </c>
      <c r="C192" s="138" t="s">
        <v>225</v>
      </c>
      <c r="D192" s="138" t="s">
        <v>215</v>
      </c>
      <c r="E192" s="138" t="s">
        <v>285</v>
      </c>
      <c r="F192" s="138" t="s">
        <v>159</v>
      </c>
      <c r="G192" s="160">
        <v>340</v>
      </c>
      <c r="H192" s="126">
        <v>50</v>
      </c>
      <c r="J192"/>
      <c r="K192"/>
      <c r="L192"/>
    </row>
    <row r="193" spans="1:8" ht="12.75" customHeight="1">
      <c r="A193" s="148" t="s">
        <v>286</v>
      </c>
      <c r="B193" s="108"/>
      <c r="C193" s="101" t="s">
        <v>287</v>
      </c>
      <c r="D193" s="175"/>
      <c r="E193" s="175"/>
      <c r="F193" s="175"/>
      <c r="G193" s="101"/>
      <c r="H193" s="34">
        <f>H195+H200</f>
        <v>133.3</v>
      </c>
    </row>
    <row r="194" spans="1:8" ht="12.75" customHeight="1">
      <c r="A194" s="148" t="s">
        <v>288</v>
      </c>
      <c r="B194" s="108"/>
      <c r="C194" s="101" t="s">
        <v>287</v>
      </c>
      <c r="D194" s="101" t="s">
        <v>151</v>
      </c>
      <c r="E194" s="175"/>
      <c r="F194" s="175"/>
      <c r="G194" s="101"/>
      <c r="H194" s="34">
        <f>H195</f>
        <v>19.5</v>
      </c>
    </row>
    <row r="195" spans="1:8" ht="24.75">
      <c r="A195" s="135" t="s">
        <v>289</v>
      </c>
      <c r="B195" s="108" t="s">
        <v>167</v>
      </c>
      <c r="C195" s="136" t="s">
        <v>287</v>
      </c>
      <c r="D195" s="136" t="s">
        <v>151</v>
      </c>
      <c r="E195" s="158">
        <v>4910100</v>
      </c>
      <c r="F195" s="136"/>
      <c r="G195" s="136"/>
      <c r="H195" s="34">
        <f>H196</f>
        <v>19.5</v>
      </c>
    </row>
    <row r="196" spans="1:8" ht="12.75" customHeight="1">
      <c r="A196" s="137" t="s">
        <v>290</v>
      </c>
      <c r="B196" s="119" t="s">
        <v>167</v>
      </c>
      <c r="C196" s="138" t="s">
        <v>287</v>
      </c>
      <c r="D196" s="138" t="s">
        <v>151</v>
      </c>
      <c r="E196" s="159">
        <v>4910100</v>
      </c>
      <c r="F196" s="138" t="s">
        <v>291</v>
      </c>
      <c r="G196" s="138"/>
      <c r="H196" s="33">
        <f>H197</f>
        <v>19.5</v>
      </c>
    </row>
    <row r="197" spans="1:8" ht="12.75" customHeight="1" hidden="1">
      <c r="A197" s="137" t="s">
        <v>196</v>
      </c>
      <c r="B197" s="119" t="s">
        <v>167</v>
      </c>
      <c r="C197" s="138" t="s">
        <v>287</v>
      </c>
      <c r="D197" s="138" t="s">
        <v>151</v>
      </c>
      <c r="E197" s="159">
        <v>4910100</v>
      </c>
      <c r="F197" s="138" t="s">
        <v>291</v>
      </c>
      <c r="G197" s="160">
        <v>200</v>
      </c>
      <c r="H197" s="33">
        <f>H198</f>
        <v>19.5</v>
      </c>
    </row>
    <row r="198" spans="1:8" ht="12.75" customHeight="1" hidden="1">
      <c r="A198" s="137" t="s">
        <v>185</v>
      </c>
      <c r="B198" s="119" t="s">
        <v>167</v>
      </c>
      <c r="C198" s="171" t="s">
        <v>287</v>
      </c>
      <c r="D198" s="171" t="s">
        <v>151</v>
      </c>
      <c r="E198" s="176">
        <v>4910100</v>
      </c>
      <c r="F198" s="171" t="s">
        <v>291</v>
      </c>
      <c r="G198" s="172">
        <v>260</v>
      </c>
      <c r="H198" s="33">
        <f>H199</f>
        <v>19.5</v>
      </c>
    </row>
    <row r="199" spans="1:8" ht="12.75" customHeight="1" hidden="1">
      <c r="A199" s="137" t="s">
        <v>292</v>
      </c>
      <c r="B199" s="119" t="s">
        <v>167</v>
      </c>
      <c r="C199" s="138" t="s">
        <v>287</v>
      </c>
      <c r="D199" s="138" t="s">
        <v>151</v>
      </c>
      <c r="E199" s="159">
        <v>4910100</v>
      </c>
      <c r="F199" s="138" t="s">
        <v>291</v>
      </c>
      <c r="G199" s="160">
        <v>263</v>
      </c>
      <c r="H199" s="33">
        <v>19.5</v>
      </c>
    </row>
    <row r="200" spans="1:8" ht="12.75" customHeight="1">
      <c r="A200" s="122" t="s">
        <v>293</v>
      </c>
      <c r="B200" s="108"/>
      <c r="C200" s="136" t="s">
        <v>287</v>
      </c>
      <c r="D200" s="136" t="s">
        <v>215</v>
      </c>
      <c r="E200" s="158"/>
      <c r="F200" s="136"/>
      <c r="G200" s="177"/>
      <c r="H200" s="34">
        <f>H208+H201</f>
        <v>113.8</v>
      </c>
    </row>
    <row r="201" spans="1:8" ht="12.75" customHeight="1">
      <c r="A201" s="135" t="s">
        <v>294</v>
      </c>
      <c r="B201" s="108" t="s">
        <v>167</v>
      </c>
      <c r="C201" s="136" t="s">
        <v>287</v>
      </c>
      <c r="D201" s="136" t="s">
        <v>215</v>
      </c>
      <c r="E201" s="158">
        <v>5058600</v>
      </c>
      <c r="F201" s="136"/>
      <c r="G201" s="177"/>
      <c r="H201" s="34">
        <f>H202</f>
        <v>30</v>
      </c>
    </row>
    <row r="202" spans="1:8" ht="12.75" customHeight="1">
      <c r="A202" s="137" t="s">
        <v>290</v>
      </c>
      <c r="B202" s="119" t="s">
        <v>167</v>
      </c>
      <c r="C202" s="138" t="s">
        <v>287</v>
      </c>
      <c r="D202" s="138" t="s">
        <v>215</v>
      </c>
      <c r="E202" s="159">
        <v>5058600</v>
      </c>
      <c r="F202" s="138" t="s">
        <v>291</v>
      </c>
      <c r="G202" s="160"/>
      <c r="H202" s="33">
        <f>H203</f>
        <v>30</v>
      </c>
    </row>
    <row r="203" spans="1:8" ht="12.75" customHeight="1" hidden="1">
      <c r="A203" s="137" t="s">
        <v>185</v>
      </c>
      <c r="B203" s="119" t="s">
        <v>167</v>
      </c>
      <c r="C203" s="138" t="s">
        <v>287</v>
      </c>
      <c r="D203" s="138" t="s">
        <v>215</v>
      </c>
      <c r="E203" s="159">
        <v>5058600</v>
      </c>
      <c r="F203" s="138" t="s">
        <v>291</v>
      </c>
      <c r="G203" s="160">
        <v>260</v>
      </c>
      <c r="H203" s="33">
        <f>H204</f>
        <v>30</v>
      </c>
    </row>
    <row r="204" spans="1:8" ht="12.75" customHeight="1" hidden="1">
      <c r="A204" s="47" t="s">
        <v>295</v>
      </c>
      <c r="B204" s="119" t="s">
        <v>167</v>
      </c>
      <c r="C204" s="138" t="s">
        <v>287</v>
      </c>
      <c r="D204" s="138" t="s">
        <v>215</v>
      </c>
      <c r="E204" s="159">
        <v>5058600</v>
      </c>
      <c r="F204" s="138" t="s">
        <v>291</v>
      </c>
      <c r="G204" s="160">
        <v>262</v>
      </c>
      <c r="H204" s="33">
        <v>30</v>
      </c>
    </row>
    <row r="205" spans="1:8" ht="24.75">
      <c r="A205" s="178" t="s">
        <v>296</v>
      </c>
      <c r="B205" s="108" t="s">
        <v>167</v>
      </c>
      <c r="C205" s="136" t="s">
        <v>287</v>
      </c>
      <c r="D205" s="136" t="s">
        <v>215</v>
      </c>
      <c r="E205" s="158">
        <v>5054877</v>
      </c>
      <c r="F205" s="136"/>
      <c r="G205" s="177"/>
      <c r="H205" s="34">
        <f>H206</f>
        <v>83.8</v>
      </c>
    </row>
    <row r="206" spans="1:8" ht="12.75" customHeight="1">
      <c r="A206" s="137" t="s">
        <v>290</v>
      </c>
      <c r="B206" s="119" t="s">
        <v>167</v>
      </c>
      <c r="C206" s="138" t="s">
        <v>287</v>
      </c>
      <c r="D206" s="138" t="s">
        <v>215</v>
      </c>
      <c r="E206" s="159">
        <v>5054877</v>
      </c>
      <c r="F206" s="138" t="s">
        <v>291</v>
      </c>
      <c r="G206" s="160"/>
      <c r="H206" s="33">
        <f>H207</f>
        <v>83.8</v>
      </c>
    </row>
    <row r="207" spans="1:8" ht="12.75" customHeight="1" hidden="1">
      <c r="A207" s="137" t="s">
        <v>297</v>
      </c>
      <c r="B207" s="119" t="s">
        <v>167</v>
      </c>
      <c r="C207" s="138" t="s">
        <v>287</v>
      </c>
      <c r="D207" s="138" t="s">
        <v>215</v>
      </c>
      <c r="E207" s="159">
        <v>5058999</v>
      </c>
      <c r="F207" s="138" t="s">
        <v>291</v>
      </c>
      <c r="G207" s="160">
        <v>200</v>
      </c>
      <c r="H207" s="33">
        <f>H208</f>
        <v>83.8</v>
      </c>
    </row>
    <row r="208" spans="1:8" ht="12.75" customHeight="1" hidden="1">
      <c r="A208" s="137" t="s">
        <v>185</v>
      </c>
      <c r="B208" s="119" t="s">
        <v>167</v>
      </c>
      <c r="C208" s="138" t="s">
        <v>287</v>
      </c>
      <c r="D208" s="138" t="s">
        <v>215</v>
      </c>
      <c r="E208" s="159">
        <v>5054877</v>
      </c>
      <c r="F208" s="138" t="s">
        <v>291</v>
      </c>
      <c r="G208" s="160">
        <v>260</v>
      </c>
      <c r="H208" s="33">
        <f>H209</f>
        <v>83.8</v>
      </c>
    </row>
    <row r="209" spans="1:8" ht="12.75" customHeight="1" hidden="1">
      <c r="A209" s="47" t="s">
        <v>295</v>
      </c>
      <c r="B209" s="119" t="s">
        <v>167</v>
      </c>
      <c r="C209" s="138" t="s">
        <v>287</v>
      </c>
      <c r="D209" s="138" t="s">
        <v>215</v>
      </c>
      <c r="E209" s="159">
        <v>5054877</v>
      </c>
      <c r="F209" s="138" t="s">
        <v>291</v>
      </c>
      <c r="G209" s="160">
        <v>262</v>
      </c>
      <c r="H209" s="33">
        <v>83.8</v>
      </c>
    </row>
  </sheetData>
  <mergeCells count="1">
    <mergeCell ref="A7:H7"/>
  </mergeCells>
  <conditionalFormatting sqref="A18:G50 A55:G56 A61:A65 A67:A68 A71 A77 A79 A83:A85 A87 A108:A110 A112:A113 A120:G120 A122:A123 A125 A131 A133:A183 A185:A192 B61:B114 B119:G124 B130:B209 C61:G65 C67:G69 C71:G75 C77:G96 C98:G106 C108:G114 C130:G183 C185:G192 R41:Y41 R52:Y53 R58:Y58 R68:Y68 R79:Y79 AL41:AS41 AL52:AS53 AL58:AS58 AL68:AS68 AL79:AS79 BF41:BM41 BF52:BM53 BF58:BM58 BF68:BM68 BF79:BM79 BZ41:CG41 BZ52:CG53 BZ58:CG58 BZ68:CG68 BZ79:CG79 CT41:DA41 CT52:DA53 CT58:DA58 CT68:DA68 CT79:DA79 DN41:DU41 DN52:DU53 DN58:DU58 DN68:DU68 DN79:DU79 EH41:EO41 EH52:EO53 EH58:EO58 EH68:EO68 EH79:EO79 FB41:FI41 FB52:FI53 FB58:FI58 FB68:FI68 FB79:FI79 FV41:GC41 FV52:GC53 FV58:GC58 FV68:GC68 FV79:GC79 GP41:GW41 GP52:GW53 GP58:GW58 GP68:GW68 GP79:GW79 HJ41:HQ41 HJ52:HQ53 HJ58:HQ58 HJ68:HQ68 HJ79:HQ79">
    <cfRule type="expression" priority="1" dxfId="1" stopIfTrue="1">
      <formula>NA()</formula>
    </cfRule>
    <cfRule type="expression" priority="2" dxfId="2" stopIfTrue="1">
      <formula>"#REF!&lt;&gt;"""""</formula>
    </cfRule>
    <cfRule type="expression" priority="3" dxfId="3" stopIfTrue="1">
      <formula>NA()</formula>
    </cfRule>
  </conditionalFormatting>
  <conditionalFormatting sqref="A10:A11 A66 A69:A70 A72:A76 A78 A80:A82 A86 A88:A107 A111 A114 A119 A121 A124 A130 A132 A184 B10:D17 C66:H66 C70:H70 C76:H76 C97:H97 C107:H107 C184:H184 E10:E12 F11:G12 G10:G12 H11:H17 H60">
    <cfRule type="expression" priority="4" dxfId="1" stopIfTrue="1">
      <formula>NA()</formula>
    </cfRule>
    <cfRule type="expression" priority="5" dxfId="2" stopIfTrue="1">
      <formula>NA()</formula>
    </cfRule>
  </conditionalFormatting>
  <conditionalFormatting sqref="A51:A54 B53:B54 C51:G54">
    <cfRule type="expression" priority="6" dxfId="1" stopIfTrue="1">
      <formula>$E51=""</formula>
    </cfRule>
    <cfRule type="expression" priority="7" dxfId="2" stopIfTrue="1">
      <formula>AND($F51="",$E51&lt;&gt;"")</formula>
    </cfRule>
    <cfRule type="expression" priority="8" dxfId="3" stopIfTrue="1">
      <formula>$H51&lt;&gt;""</formula>
    </cfRule>
  </conditionalFormatting>
  <conditionalFormatting sqref="B51:B52">
    <cfRule type="expression" priority="9" dxfId="1" stopIfTrue="1">
      <formula>$E51=""</formula>
    </cfRule>
    <cfRule type="expression" priority="10" dxfId="2" stopIfTrue="1">
      <formula>$H51&lt;&gt;""</formula>
    </cfRule>
    <cfRule type="expression" priority="11" dxfId="3" stopIfTrue="1">
      <formula>AND($F51="",$E51&lt;&gt;"")</formula>
    </cfRule>
  </conditionalFormatting>
  <conditionalFormatting sqref="A57:A60 B59:B60 C57:G60">
    <cfRule type="expression" priority="12" dxfId="1" stopIfTrue="1">
      <formula>$E57=""</formula>
    </cfRule>
    <cfRule type="expression" priority="13" dxfId="2" stopIfTrue="1">
      <formula>AND($F57="",$E57&lt;&gt;"")</formula>
    </cfRule>
    <cfRule type="expression" priority="14" dxfId="3" stopIfTrue="1">
      <formula>$H57&lt;&gt;""</formula>
    </cfRule>
  </conditionalFormatting>
  <conditionalFormatting sqref="B57:B58">
    <cfRule type="expression" priority="15" dxfId="1" stopIfTrue="1">
      <formula>$E57=""</formula>
    </cfRule>
    <cfRule type="expression" priority="16" dxfId="2" stopIfTrue="1">
      <formula>$H57&lt;&gt;""</formula>
    </cfRule>
    <cfRule type="expression" priority="17" dxfId="3" stopIfTrue="1">
      <formula>AND($F57="",$E57&lt;&gt;"")</formula>
    </cfRule>
  </conditionalFormatting>
  <conditionalFormatting sqref="A12:A17">
    <cfRule type="expression" priority="18" dxfId="1" stopIfTrue="1">
      <formula>$E12=""</formula>
    </cfRule>
    <cfRule type="expression" priority="19" dxfId="2" stopIfTrue="1">
      <formula>#REF!&lt;&gt;""</formula>
    </cfRule>
    <cfRule type="expression" priority="20" dxfId="3" stopIfTrue="1">
      <formula>AND($F12="",$E12&lt;&gt;"")</formula>
    </cfRule>
  </conditionalFormatting>
  <conditionalFormatting sqref="E13:G17">
    <cfRule type="expression" priority="21" dxfId="1" stopIfTrue="1">
      <formula>$E13=""</formula>
    </cfRule>
    <cfRule type="expression" priority="22" dxfId="2" stopIfTrue="1">
      <formula>#REF!&lt;&gt;""</formula>
    </cfRule>
    <cfRule type="expression" priority="23" dxfId="3" stopIfTrue="1">
      <formula>AND($F13="",$E13&lt;&gt;"")</formula>
    </cfRule>
  </conditionalFormatting>
  <conditionalFormatting sqref="A115:G116">
    <cfRule type="expression" priority="24" dxfId="1" stopIfTrue="1">
      <formula>NA()</formula>
    </cfRule>
    <cfRule type="expression" priority="25" dxfId="2" stopIfTrue="1">
      <formula>"#REF!&lt;&gt;"""""</formula>
    </cfRule>
    <cfRule type="expression" priority="26" dxfId="3" stopIfTrue="1">
      <formula>NA()</formula>
    </cfRule>
  </conditionalFormatting>
  <conditionalFormatting sqref="B117:G118">
    <cfRule type="expression" priority="27" dxfId="1" stopIfTrue="1">
      <formula>NA()</formula>
    </cfRule>
    <cfRule type="expression" priority="28" dxfId="2" stopIfTrue="1">
      <formula>"#REF!&lt;&gt;"""""</formula>
    </cfRule>
    <cfRule type="expression" priority="29" dxfId="3" stopIfTrue="1">
      <formula>NA()</formula>
    </cfRule>
  </conditionalFormatting>
  <conditionalFormatting sqref="A117:A118">
    <cfRule type="expression" priority="30" dxfId="1" stopIfTrue="1">
      <formula>NA()</formula>
    </cfRule>
    <cfRule type="expression" priority="31" dxfId="2" stopIfTrue="1">
      <formula>NA()</formula>
    </cfRule>
  </conditionalFormatting>
  <conditionalFormatting sqref="B125:G129">
    <cfRule type="expression" priority="32" dxfId="1" stopIfTrue="1">
      <formula>NA()</formula>
    </cfRule>
    <cfRule type="expression" priority="33" dxfId="2" stopIfTrue="1">
      <formula>"#REF!&lt;&gt;"""""</formula>
    </cfRule>
    <cfRule type="expression" priority="34" dxfId="3" stopIfTrue="1">
      <formula>NA()</formula>
    </cfRule>
  </conditionalFormatting>
  <conditionalFormatting sqref="A126:A129">
    <cfRule type="expression" priority="35" dxfId="1" stopIfTrue="1">
      <formula>NA()</formula>
    </cfRule>
    <cfRule type="expression" priority="36" dxfId="2" stopIfTrue="1">
      <formula>NA()</formula>
    </cfRule>
  </conditionalFormatting>
  <printOptions/>
  <pageMargins left="1.1812500000000001" right="0.19652777777777777" top="0.39375" bottom="0.19652777777777777" header="0.5118055555555556" footer="0.5118055555555556"/>
  <pageSetup horizontalDpi="300" verticalDpi="300" orientation="portrait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HU316"/>
  <sheetViews>
    <sheetView tabSelected="1" workbookViewId="0" topLeftCell="A1">
      <selection activeCell="H109" sqref="H109"/>
    </sheetView>
  </sheetViews>
  <sheetFormatPr defaultColWidth="9.140625" defaultRowHeight="12.75"/>
  <cols>
    <col min="1" max="1" width="73.57421875" style="179" customWidth="1"/>
    <col min="2" max="2" width="4.57421875" style="180" customWidth="1"/>
    <col min="3" max="3" width="3.57421875" style="181" customWidth="1"/>
    <col min="4" max="4" width="4.28125" style="181" customWidth="1"/>
    <col min="5" max="5" width="8.57421875" style="181" customWidth="1"/>
    <col min="6" max="6" width="5.00390625" style="181" customWidth="1"/>
    <col min="7" max="7" width="5.8515625" style="180" customWidth="1"/>
    <col min="8" max="8" width="11.28125" style="182" customWidth="1"/>
    <col min="9" max="9" width="0" style="183" hidden="1" customWidth="1"/>
    <col min="10" max="10" width="9.140625" style="183" customWidth="1"/>
    <col min="11" max="11" width="12.140625" style="184" customWidth="1"/>
    <col min="12" max="12" width="11.00390625" style="183" customWidth="1"/>
    <col min="13" max="16384" width="9.140625" style="183" customWidth="1"/>
  </cols>
  <sheetData>
    <row r="1" spans="3:7" ht="15" customHeight="1">
      <c r="C1" s="185"/>
      <c r="D1" s="186" t="s">
        <v>298</v>
      </c>
      <c r="E1" s="185"/>
      <c r="F1" s="185"/>
      <c r="G1" s="187"/>
    </row>
    <row r="2" spans="3:7" ht="15" customHeight="1">
      <c r="C2" s="185"/>
      <c r="D2" s="185" t="s">
        <v>138</v>
      </c>
      <c r="E2" s="185"/>
      <c r="F2" s="185"/>
      <c r="G2" s="187"/>
    </row>
    <row r="3" spans="3:8" ht="15" customHeight="1">
      <c r="C3" s="185"/>
      <c r="D3" s="188" t="s">
        <v>139</v>
      </c>
      <c r="E3" s="188"/>
      <c r="F3" s="188"/>
      <c r="G3" s="188"/>
      <c r="H3" s="188"/>
    </row>
    <row r="4" spans="2:8" ht="15" customHeight="1">
      <c r="B4" s="183"/>
      <c r="C4" s="189"/>
      <c r="D4" s="190" t="s">
        <v>140</v>
      </c>
      <c r="E4" s="59"/>
      <c r="F4" s="190"/>
      <c r="G4" s="191"/>
      <c r="H4" s="192"/>
    </row>
    <row r="5" spans="1:8" ht="16.5" customHeight="1">
      <c r="A5" s="193"/>
      <c r="B5" s="92" t="s">
        <v>4</v>
      </c>
      <c r="C5" s="194"/>
      <c r="E5" s="195"/>
      <c r="F5" s="195"/>
      <c r="G5" s="195"/>
      <c r="H5" s="196"/>
    </row>
    <row r="6" spans="1:7" ht="8.25" customHeight="1">
      <c r="A6" s="197"/>
      <c r="B6" s="198"/>
      <c r="C6" s="198"/>
      <c r="D6" s="198"/>
      <c r="E6" s="198"/>
      <c r="F6" s="198"/>
      <c r="G6" s="198"/>
    </row>
    <row r="7" spans="1:8" ht="32.25" customHeight="1">
      <c r="A7" s="199" t="s">
        <v>299</v>
      </c>
      <c r="B7" s="199"/>
      <c r="C7" s="199"/>
      <c r="D7" s="199"/>
      <c r="E7" s="199"/>
      <c r="F7" s="199"/>
      <c r="G7" s="199"/>
      <c r="H7" s="199"/>
    </row>
    <row r="8" spans="1:8" ht="13.5" customHeight="1">
      <c r="A8" s="200"/>
      <c r="B8" s="198"/>
      <c r="C8" s="201"/>
      <c r="D8" s="201"/>
      <c r="E8" s="201"/>
      <c r="F8" s="201"/>
      <c r="G8" s="198"/>
      <c r="H8" s="202" t="s">
        <v>142</v>
      </c>
    </row>
    <row r="9" spans="1:12" ht="13.5" customHeight="1">
      <c r="A9" s="100" t="s">
        <v>8</v>
      </c>
      <c r="B9" s="101" t="s">
        <v>143</v>
      </c>
      <c r="C9" s="101" t="s">
        <v>144</v>
      </c>
      <c r="D9" s="101" t="s">
        <v>145</v>
      </c>
      <c r="E9" s="101" t="s">
        <v>146</v>
      </c>
      <c r="F9" s="101" t="s">
        <v>147</v>
      </c>
      <c r="G9" s="101" t="s">
        <v>148</v>
      </c>
      <c r="H9" s="102" t="s">
        <v>9</v>
      </c>
      <c r="I9" s="183" t="s">
        <v>300</v>
      </c>
      <c r="J9" s="196"/>
      <c r="K9" s="203"/>
      <c r="L9" s="196"/>
    </row>
    <row r="10" spans="1:12" ht="17.25">
      <c r="A10" s="103" t="s">
        <v>149</v>
      </c>
      <c r="B10" s="104"/>
      <c r="C10" s="104"/>
      <c r="D10" s="104"/>
      <c r="E10" s="104"/>
      <c r="F10" s="105"/>
      <c r="G10" s="104"/>
      <c r="H10" s="106">
        <f>H11+H66+H76+H107+H299</f>
        <v>59340.19821</v>
      </c>
      <c r="J10" s="196"/>
      <c r="K10" s="203"/>
      <c r="L10" s="196"/>
    </row>
    <row r="11" spans="1:12" ht="12.75">
      <c r="A11" s="107" t="s">
        <v>150</v>
      </c>
      <c r="B11" s="108"/>
      <c r="C11" s="108" t="s">
        <v>151</v>
      </c>
      <c r="D11" s="109"/>
      <c r="E11" s="109"/>
      <c r="F11" s="109"/>
      <c r="G11" s="108"/>
      <c r="H11" s="110">
        <f>H18+H61+H57+H12</f>
        <v>5216.828950000001</v>
      </c>
      <c r="J11" s="196"/>
      <c r="K11" s="203"/>
      <c r="L11" s="196"/>
    </row>
    <row r="12" spans="1:12" ht="24.75">
      <c r="A12" s="111" t="s">
        <v>152</v>
      </c>
      <c r="B12" s="108"/>
      <c r="C12" s="108" t="s">
        <v>151</v>
      </c>
      <c r="D12" s="109" t="s">
        <v>153</v>
      </c>
      <c r="E12" s="109"/>
      <c r="F12" s="109"/>
      <c r="G12" s="108"/>
      <c r="H12" s="110">
        <f>H13</f>
        <v>53</v>
      </c>
      <c r="J12" s="196"/>
      <c r="K12" s="203"/>
      <c r="L12" s="196"/>
    </row>
    <row r="13" spans="1:12" ht="27" customHeight="1">
      <c r="A13" s="111" t="s">
        <v>154</v>
      </c>
      <c r="B13" s="108"/>
      <c r="C13" s="108" t="s">
        <v>151</v>
      </c>
      <c r="D13" s="109" t="s">
        <v>153</v>
      </c>
      <c r="E13" s="114" t="s">
        <v>155</v>
      </c>
      <c r="F13" s="114"/>
      <c r="G13" s="114"/>
      <c r="H13" s="110">
        <f>H14</f>
        <v>53</v>
      </c>
      <c r="J13" s="196"/>
      <c r="K13" s="203"/>
      <c r="L13" s="196"/>
    </row>
    <row r="14" spans="1:12" ht="24.75">
      <c r="A14" s="115" t="s">
        <v>156</v>
      </c>
      <c r="B14" s="108"/>
      <c r="C14" s="108" t="s">
        <v>151</v>
      </c>
      <c r="D14" s="109" t="s">
        <v>153</v>
      </c>
      <c r="E14" s="116" t="s">
        <v>157</v>
      </c>
      <c r="F14" s="116"/>
      <c r="G14" s="116"/>
      <c r="H14" s="110">
        <f>H15</f>
        <v>53</v>
      </c>
      <c r="J14" s="196"/>
      <c r="K14" s="203"/>
      <c r="L14" s="196"/>
    </row>
    <row r="15" spans="1:12" ht="12.75">
      <c r="A15" s="118" t="s">
        <v>158</v>
      </c>
      <c r="B15" s="108"/>
      <c r="C15" s="119" t="s">
        <v>151</v>
      </c>
      <c r="D15" s="120" t="s">
        <v>153</v>
      </c>
      <c r="E15" s="114" t="s">
        <v>157</v>
      </c>
      <c r="F15" s="114" t="s">
        <v>159</v>
      </c>
      <c r="G15" s="114"/>
      <c r="H15" s="121">
        <f>H16</f>
        <v>53</v>
      </c>
      <c r="J15" s="196"/>
      <c r="K15" s="203"/>
      <c r="L15" s="196"/>
    </row>
    <row r="16" spans="1:12" ht="12.75">
      <c r="A16" s="118" t="s">
        <v>160</v>
      </c>
      <c r="B16" s="108"/>
      <c r="C16" s="119" t="s">
        <v>151</v>
      </c>
      <c r="D16" s="120" t="s">
        <v>153</v>
      </c>
      <c r="E16" s="114" t="s">
        <v>157</v>
      </c>
      <c r="F16" s="114" t="s">
        <v>159</v>
      </c>
      <c r="G16" s="114" t="s">
        <v>161</v>
      </c>
      <c r="H16" s="121">
        <f>H17</f>
        <v>53</v>
      </c>
      <c r="J16" s="196"/>
      <c r="K16" s="203"/>
      <c r="L16" s="196"/>
    </row>
    <row r="17" spans="1:12" ht="12.75">
      <c r="A17" s="118" t="s">
        <v>162</v>
      </c>
      <c r="B17" s="108"/>
      <c r="C17" s="119" t="s">
        <v>151</v>
      </c>
      <c r="D17" s="120" t="s">
        <v>153</v>
      </c>
      <c r="E17" s="114" t="s">
        <v>157</v>
      </c>
      <c r="F17" s="114" t="s">
        <v>159</v>
      </c>
      <c r="G17" s="114" t="s">
        <v>163</v>
      </c>
      <c r="H17" s="121">
        <v>53</v>
      </c>
      <c r="J17" s="196"/>
      <c r="K17" s="203"/>
      <c r="L17" s="196"/>
    </row>
    <row r="18" spans="1:12" s="204" customFormat="1" ht="38.25" customHeight="1">
      <c r="A18" s="122" t="s">
        <v>164</v>
      </c>
      <c r="B18" s="108"/>
      <c r="C18" s="108" t="s">
        <v>151</v>
      </c>
      <c r="D18" s="108" t="s">
        <v>165</v>
      </c>
      <c r="E18" s="108"/>
      <c r="F18" s="108"/>
      <c r="G18" s="108"/>
      <c r="H18" s="123">
        <f>H19+H53</f>
        <v>4963.828950000001</v>
      </c>
      <c r="J18" s="205"/>
      <c r="K18" s="203"/>
      <c r="L18" s="205"/>
    </row>
    <row r="19" spans="1:12" ht="27" customHeight="1">
      <c r="A19" s="25" t="s">
        <v>154</v>
      </c>
      <c r="B19" s="108"/>
      <c r="C19" s="108" t="s">
        <v>151</v>
      </c>
      <c r="D19" s="108" t="s">
        <v>165</v>
      </c>
      <c r="E19" s="108" t="s">
        <v>155</v>
      </c>
      <c r="F19" s="108"/>
      <c r="G19" s="108"/>
      <c r="H19" s="123">
        <f>H20+H43+H39</f>
        <v>4959.728950000001</v>
      </c>
      <c r="J19" s="196"/>
      <c r="K19" s="203"/>
      <c r="L19" s="196"/>
    </row>
    <row r="20" spans="1:12" ht="12.75" customHeight="1">
      <c r="A20" s="124" t="s">
        <v>166</v>
      </c>
      <c r="B20" s="108" t="s">
        <v>167</v>
      </c>
      <c r="C20" s="108" t="s">
        <v>151</v>
      </c>
      <c r="D20" s="108" t="s">
        <v>165</v>
      </c>
      <c r="E20" s="108" t="s">
        <v>168</v>
      </c>
      <c r="F20" s="108"/>
      <c r="G20" s="108"/>
      <c r="H20" s="123">
        <f>H21+H39</f>
        <v>4308.728950000001</v>
      </c>
      <c r="J20" s="206"/>
      <c r="K20" s="203"/>
      <c r="L20" s="206"/>
    </row>
    <row r="21" spans="1:12" ht="12.75" customHeight="1">
      <c r="A21" s="125" t="s">
        <v>158</v>
      </c>
      <c r="B21" s="119" t="s">
        <v>167</v>
      </c>
      <c r="C21" s="119" t="s">
        <v>151</v>
      </c>
      <c r="D21" s="119" t="s">
        <v>165</v>
      </c>
      <c r="E21" s="119" t="s">
        <v>168</v>
      </c>
      <c r="F21" s="119" t="s">
        <v>159</v>
      </c>
      <c r="G21" s="119"/>
      <c r="H21" s="126">
        <f>H22+H26+H35+H36</f>
        <v>4308.728950000001</v>
      </c>
      <c r="J21" s="206"/>
      <c r="K21" s="203"/>
      <c r="L21" s="206"/>
    </row>
    <row r="22" spans="1:12" ht="12.75" customHeight="1">
      <c r="A22" s="125" t="s">
        <v>160</v>
      </c>
      <c r="B22" s="119" t="s">
        <v>167</v>
      </c>
      <c r="C22" s="119" t="s">
        <v>151</v>
      </c>
      <c r="D22" s="119" t="s">
        <v>165</v>
      </c>
      <c r="E22" s="119" t="s">
        <v>168</v>
      </c>
      <c r="F22" s="119" t="s">
        <v>159</v>
      </c>
      <c r="G22" s="119" t="s">
        <v>161</v>
      </c>
      <c r="H22" s="126">
        <f>H23+H24+H25</f>
        <v>3335.1000000000004</v>
      </c>
      <c r="J22" s="196"/>
      <c r="K22" s="203"/>
      <c r="L22" s="196"/>
    </row>
    <row r="23" spans="1:12" ht="12.75" customHeight="1">
      <c r="A23" s="125" t="s">
        <v>169</v>
      </c>
      <c r="B23" s="119" t="s">
        <v>167</v>
      </c>
      <c r="C23" s="119" t="s">
        <v>151</v>
      </c>
      <c r="D23" s="119" t="s">
        <v>165</v>
      </c>
      <c r="E23" s="119" t="s">
        <v>168</v>
      </c>
      <c r="F23" s="119" t="s">
        <v>159</v>
      </c>
      <c r="G23" s="119" t="s">
        <v>170</v>
      </c>
      <c r="H23" s="127">
        <v>2518.3</v>
      </c>
      <c r="J23" s="196"/>
      <c r="K23" s="203"/>
      <c r="L23" s="196"/>
    </row>
    <row r="24" spans="1:12" ht="12.75" customHeight="1">
      <c r="A24" s="125" t="s">
        <v>162</v>
      </c>
      <c r="B24" s="119" t="s">
        <v>167</v>
      </c>
      <c r="C24" s="119" t="s">
        <v>151</v>
      </c>
      <c r="D24" s="119" t="s">
        <v>165</v>
      </c>
      <c r="E24" s="119" t="s">
        <v>168</v>
      </c>
      <c r="F24" s="119" t="s">
        <v>159</v>
      </c>
      <c r="G24" s="119" t="s">
        <v>163</v>
      </c>
      <c r="H24" s="127">
        <f>2.3+50+4</f>
        <v>56.3</v>
      </c>
      <c r="J24" s="196"/>
      <c r="K24" s="203"/>
      <c r="L24" s="196"/>
    </row>
    <row r="25" spans="1:12" ht="12.75" customHeight="1">
      <c r="A25" s="125" t="s">
        <v>171</v>
      </c>
      <c r="B25" s="119" t="s">
        <v>167</v>
      </c>
      <c r="C25" s="119" t="s">
        <v>151</v>
      </c>
      <c r="D25" s="119" t="s">
        <v>165</v>
      </c>
      <c r="E25" s="119" t="s">
        <v>168</v>
      </c>
      <c r="F25" s="119" t="s">
        <v>159</v>
      </c>
      <c r="G25" s="119" t="s">
        <v>172</v>
      </c>
      <c r="H25" s="127">
        <v>760.5</v>
      </c>
      <c r="J25" s="196"/>
      <c r="K25" s="203"/>
      <c r="L25" s="196"/>
    </row>
    <row r="26" spans="1:12" ht="12.75" customHeight="1">
      <c r="A26" s="125" t="s">
        <v>173</v>
      </c>
      <c r="B26" s="119" t="s">
        <v>167</v>
      </c>
      <c r="C26" s="119" t="s">
        <v>151</v>
      </c>
      <c r="D26" s="119" t="s">
        <v>165</v>
      </c>
      <c r="E26" s="119" t="s">
        <v>168</v>
      </c>
      <c r="F26" s="119" t="s">
        <v>159</v>
      </c>
      <c r="G26" s="119" t="s">
        <v>174</v>
      </c>
      <c r="H26" s="126">
        <f>H27+H28+H29+H30+H31+H32</f>
        <v>578.62895</v>
      </c>
      <c r="J26" s="196"/>
      <c r="K26" s="203"/>
      <c r="L26" s="196"/>
    </row>
    <row r="27" spans="1:12" ht="12.75" customHeight="1">
      <c r="A27" s="125" t="s">
        <v>175</v>
      </c>
      <c r="B27" s="119" t="s">
        <v>167</v>
      </c>
      <c r="C27" s="119" t="s">
        <v>151</v>
      </c>
      <c r="D27" s="119" t="s">
        <v>165</v>
      </c>
      <c r="E27" s="119" t="s">
        <v>168</v>
      </c>
      <c r="F27" s="119" t="s">
        <v>159</v>
      </c>
      <c r="G27" s="119" t="s">
        <v>176</v>
      </c>
      <c r="H27" s="127">
        <f>200-50-50+12.62895+100</f>
        <v>212.62895</v>
      </c>
      <c r="I27" s="183">
        <v>200</v>
      </c>
      <c r="J27" s="196"/>
      <c r="K27" s="203"/>
      <c r="L27" s="196"/>
    </row>
    <row r="28" spans="1:12" ht="12.75" customHeight="1">
      <c r="A28" s="125" t="s">
        <v>177</v>
      </c>
      <c r="B28" s="119" t="s">
        <v>167</v>
      </c>
      <c r="C28" s="119" t="s">
        <v>151</v>
      </c>
      <c r="D28" s="119" t="s">
        <v>165</v>
      </c>
      <c r="E28" s="119" t="s">
        <v>168</v>
      </c>
      <c r="F28" s="119" t="s">
        <v>159</v>
      </c>
      <c r="G28" s="119" t="s">
        <v>178</v>
      </c>
      <c r="H28" s="127">
        <f>5+50</f>
        <v>55</v>
      </c>
      <c r="J28" s="196"/>
      <c r="K28" s="203"/>
      <c r="L28" s="196"/>
    </row>
    <row r="29" spans="1:12" ht="12.75" customHeight="1">
      <c r="A29" s="125" t="s">
        <v>179</v>
      </c>
      <c r="B29" s="119" t="s">
        <v>167</v>
      </c>
      <c r="C29" s="119" t="s">
        <v>151</v>
      </c>
      <c r="D29" s="119" t="s">
        <v>165</v>
      </c>
      <c r="E29" s="119" t="s">
        <v>168</v>
      </c>
      <c r="F29" s="119" t="s">
        <v>159</v>
      </c>
      <c r="G29" s="119">
        <v>223</v>
      </c>
      <c r="H29" s="127">
        <v>60</v>
      </c>
      <c r="J29" s="196"/>
      <c r="K29" s="203"/>
      <c r="L29" s="196"/>
    </row>
    <row r="30" spans="1:12" ht="12.75" customHeight="1" hidden="1">
      <c r="A30" s="125" t="s">
        <v>180</v>
      </c>
      <c r="B30" s="119" t="s">
        <v>167</v>
      </c>
      <c r="C30" s="119" t="s">
        <v>151</v>
      </c>
      <c r="D30" s="119" t="s">
        <v>165</v>
      </c>
      <c r="E30" s="119" t="s">
        <v>168</v>
      </c>
      <c r="F30" s="119" t="s">
        <v>159</v>
      </c>
      <c r="G30" s="119">
        <v>224</v>
      </c>
      <c r="H30" s="127"/>
      <c r="J30" s="196"/>
      <c r="K30" s="203"/>
      <c r="L30" s="196"/>
    </row>
    <row r="31" spans="1:12" ht="12.75" customHeight="1">
      <c r="A31" s="125" t="s">
        <v>181</v>
      </c>
      <c r="B31" s="119" t="s">
        <v>167</v>
      </c>
      <c r="C31" s="119" t="s">
        <v>151</v>
      </c>
      <c r="D31" s="119" t="s">
        <v>165</v>
      </c>
      <c r="E31" s="119" t="s">
        <v>168</v>
      </c>
      <c r="F31" s="119" t="s">
        <v>159</v>
      </c>
      <c r="G31" s="119" t="s">
        <v>182</v>
      </c>
      <c r="H31" s="127">
        <f>80-6</f>
        <v>74</v>
      </c>
      <c r="I31" s="183">
        <v>250</v>
      </c>
      <c r="J31" s="196"/>
      <c r="K31" s="203"/>
      <c r="L31" s="196"/>
    </row>
    <row r="32" spans="1:12" ht="12.75" customHeight="1">
      <c r="A32" s="125" t="s">
        <v>183</v>
      </c>
      <c r="B32" s="119" t="s">
        <v>167</v>
      </c>
      <c r="C32" s="119" t="s">
        <v>151</v>
      </c>
      <c r="D32" s="119" t="s">
        <v>165</v>
      </c>
      <c r="E32" s="119" t="s">
        <v>168</v>
      </c>
      <c r="F32" s="119" t="s">
        <v>159</v>
      </c>
      <c r="G32" s="119" t="s">
        <v>184</v>
      </c>
      <c r="H32" s="127">
        <f>30+60+31+6+50</f>
        <v>177</v>
      </c>
      <c r="I32" s="183">
        <v>600</v>
      </c>
      <c r="J32" s="196"/>
      <c r="K32" s="203"/>
      <c r="L32" s="196"/>
    </row>
    <row r="33" spans="1:12" ht="12.75" customHeight="1" hidden="1">
      <c r="A33" s="125" t="s">
        <v>185</v>
      </c>
      <c r="B33" s="119" t="s">
        <v>167</v>
      </c>
      <c r="C33" s="119" t="s">
        <v>151</v>
      </c>
      <c r="D33" s="119" t="s">
        <v>165</v>
      </c>
      <c r="E33" s="119" t="s">
        <v>168</v>
      </c>
      <c r="F33" s="119" t="s">
        <v>159</v>
      </c>
      <c r="G33" s="119" t="s">
        <v>186</v>
      </c>
      <c r="H33" s="126">
        <f>H34</f>
        <v>0</v>
      </c>
      <c r="J33" s="196"/>
      <c r="K33" s="203"/>
      <c r="L33" s="196"/>
    </row>
    <row r="34" spans="1:12" ht="12.75" customHeight="1" hidden="1">
      <c r="A34" s="125" t="s">
        <v>187</v>
      </c>
      <c r="B34" s="119" t="s">
        <v>167</v>
      </c>
      <c r="C34" s="119" t="s">
        <v>151</v>
      </c>
      <c r="D34" s="119" t="s">
        <v>165</v>
      </c>
      <c r="E34" s="119" t="s">
        <v>168</v>
      </c>
      <c r="F34" s="119" t="s">
        <v>159</v>
      </c>
      <c r="G34" s="119">
        <v>262</v>
      </c>
      <c r="H34" s="127"/>
      <c r="J34" s="196"/>
      <c r="K34" s="203"/>
      <c r="L34" s="196"/>
    </row>
    <row r="35" spans="1:12" ht="12.75" customHeight="1">
      <c r="A35" s="125" t="s">
        <v>188</v>
      </c>
      <c r="B35" s="119" t="s">
        <v>167</v>
      </c>
      <c r="C35" s="119" t="s">
        <v>151</v>
      </c>
      <c r="D35" s="119" t="s">
        <v>165</v>
      </c>
      <c r="E35" s="119" t="s">
        <v>168</v>
      </c>
      <c r="F35" s="119" t="s">
        <v>159</v>
      </c>
      <c r="G35" s="119">
        <v>290</v>
      </c>
      <c r="H35" s="127">
        <v>50</v>
      </c>
      <c r="I35" s="183">
        <v>300</v>
      </c>
      <c r="J35" s="196"/>
      <c r="K35" s="203"/>
      <c r="L35" s="196"/>
    </row>
    <row r="36" spans="1:12" ht="12.75" customHeight="1">
      <c r="A36" s="125" t="s">
        <v>189</v>
      </c>
      <c r="B36" s="119" t="s">
        <v>167</v>
      </c>
      <c r="C36" s="119" t="s">
        <v>151</v>
      </c>
      <c r="D36" s="119" t="s">
        <v>165</v>
      </c>
      <c r="E36" s="119" t="s">
        <v>168</v>
      </c>
      <c r="F36" s="119" t="s">
        <v>159</v>
      </c>
      <c r="G36" s="119" t="s">
        <v>190</v>
      </c>
      <c r="H36" s="126">
        <f>H37+H38</f>
        <v>345</v>
      </c>
      <c r="J36" s="196"/>
      <c r="K36" s="203"/>
      <c r="L36" s="196"/>
    </row>
    <row r="37" spans="1:12" ht="12.75" customHeight="1">
      <c r="A37" s="125" t="s">
        <v>191</v>
      </c>
      <c r="B37" s="119" t="s">
        <v>167</v>
      </c>
      <c r="C37" s="119" t="s">
        <v>151</v>
      </c>
      <c r="D37" s="119" t="s">
        <v>165</v>
      </c>
      <c r="E37" s="119" t="s">
        <v>168</v>
      </c>
      <c r="F37" s="119" t="s">
        <v>159</v>
      </c>
      <c r="G37" s="119">
        <v>310</v>
      </c>
      <c r="H37" s="127">
        <f>100-30</f>
        <v>70</v>
      </c>
      <c r="I37" s="183">
        <v>100</v>
      </c>
      <c r="J37" s="196"/>
      <c r="K37" s="203"/>
      <c r="L37" s="196"/>
    </row>
    <row r="38" spans="1:12" ht="14.25" customHeight="1">
      <c r="A38" s="125" t="s">
        <v>192</v>
      </c>
      <c r="B38" s="119" t="s">
        <v>167</v>
      </c>
      <c r="C38" s="119" t="s">
        <v>151</v>
      </c>
      <c r="D38" s="119" t="s">
        <v>165</v>
      </c>
      <c r="E38" s="119" t="s">
        <v>168</v>
      </c>
      <c r="F38" s="119" t="s">
        <v>159</v>
      </c>
      <c r="G38" s="119" t="s">
        <v>193</v>
      </c>
      <c r="H38" s="127">
        <f>216-30-31+20+100</f>
        <v>275</v>
      </c>
      <c r="I38" s="183">
        <v>300</v>
      </c>
      <c r="J38" s="196"/>
      <c r="K38" s="203"/>
      <c r="L38" s="196"/>
    </row>
    <row r="39" spans="1:12" s="204" customFormat="1" ht="12.75" customHeight="1" hidden="1">
      <c r="A39" s="124" t="s">
        <v>194</v>
      </c>
      <c r="B39" s="108" t="s">
        <v>167</v>
      </c>
      <c r="C39" s="108" t="s">
        <v>151</v>
      </c>
      <c r="D39" s="108" t="s">
        <v>165</v>
      </c>
      <c r="E39" s="108" t="s">
        <v>195</v>
      </c>
      <c r="F39" s="108"/>
      <c r="G39" s="108"/>
      <c r="H39" s="128">
        <f>H40</f>
        <v>0</v>
      </c>
      <c r="J39" s="205"/>
      <c r="K39" s="203"/>
      <c r="L39" s="205"/>
    </row>
    <row r="40" spans="1:12" ht="12.75" customHeight="1" hidden="1">
      <c r="A40" s="125" t="s">
        <v>158</v>
      </c>
      <c r="B40" s="119" t="s">
        <v>167</v>
      </c>
      <c r="C40" s="119" t="s">
        <v>151</v>
      </c>
      <c r="D40" s="119" t="s">
        <v>165</v>
      </c>
      <c r="E40" s="119" t="s">
        <v>195</v>
      </c>
      <c r="F40" s="119" t="s">
        <v>159</v>
      </c>
      <c r="G40" s="119"/>
      <c r="H40" s="127">
        <f>H41</f>
        <v>0</v>
      </c>
      <c r="J40" s="196"/>
      <c r="K40" s="203"/>
      <c r="L40" s="196"/>
    </row>
    <row r="41" spans="1:12" ht="12.75" customHeight="1" hidden="1">
      <c r="A41" s="125" t="s">
        <v>196</v>
      </c>
      <c r="B41" s="119" t="s">
        <v>167</v>
      </c>
      <c r="C41" s="119" t="s">
        <v>151</v>
      </c>
      <c r="D41" s="119" t="s">
        <v>165</v>
      </c>
      <c r="E41" s="119" t="s">
        <v>195</v>
      </c>
      <c r="F41" s="119" t="s">
        <v>159</v>
      </c>
      <c r="G41" s="119" t="s">
        <v>197</v>
      </c>
      <c r="H41" s="127">
        <f>H42</f>
        <v>0</v>
      </c>
      <c r="J41" s="196"/>
      <c r="K41" s="203"/>
      <c r="L41" s="196"/>
    </row>
    <row r="42" spans="1:12" ht="12.75" customHeight="1" hidden="1">
      <c r="A42" s="125" t="s">
        <v>188</v>
      </c>
      <c r="B42" s="119" t="s">
        <v>167</v>
      </c>
      <c r="C42" s="119" t="s">
        <v>151</v>
      </c>
      <c r="D42" s="119" t="s">
        <v>165</v>
      </c>
      <c r="E42" s="119" t="s">
        <v>195</v>
      </c>
      <c r="F42" s="119" t="s">
        <v>159</v>
      </c>
      <c r="G42" s="119">
        <v>290</v>
      </c>
      <c r="H42" s="127"/>
      <c r="I42" s="183">
        <v>32</v>
      </c>
      <c r="J42" s="206"/>
      <c r="K42" s="203"/>
      <c r="L42" s="206"/>
    </row>
    <row r="43" spans="1:12" s="204" customFormat="1" ht="24.75">
      <c r="A43" s="135" t="s">
        <v>198</v>
      </c>
      <c r="B43" s="108" t="s">
        <v>167</v>
      </c>
      <c r="C43" s="136" t="s">
        <v>151</v>
      </c>
      <c r="D43" s="136" t="s">
        <v>165</v>
      </c>
      <c r="E43" s="136" t="s">
        <v>199</v>
      </c>
      <c r="F43" s="136"/>
      <c r="G43" s="136"/>
      <c r="H43" s="123">
        <f>H44</f>
        <v>651</v>
      </c>
      <c r="J43" s="205"/>
      <c r="K43" s="203"/>
      <c r="L43" s="205"/>
    </row>
    <row r="44" spans="1:12" ht="15.75" customHeight="1">
      <c r="A44" s="137" t="s">
        <v>158</v>
      </c>
      <c r="B44" s="119" t="s">
        <v>167</v>
      </c>
      <c r="C44" s="138" t="s">
        <v>151</v>
      </c>
      <c r="D44" s="138" t="s">
        <v>165</v>
      </c>
      <c r="E44" s="138" t="s">
        <v>199</v>
      </c>
      <c r="F44" s="138" t="s">
        <v>159</v>
      </c>
      <c r="G44" s="138"/>
      <c r="H44" s="126">
        <f>H45</f>
        <v>651</v>
      </c>
      <c r="J44" s="196"/>
      <c r="K44" s="203"/>
      <c r="L44" s="196"/>
    </row>
    <row r="45" spans="1:12" ht="12.75" customHeight="1">
      <c r="A45" s="139" t="s">
        <v>196</v>
      </c>
      <c r="B45" s="119" t="s">
        <v>167</v>
      </c>
      <c r="C45" s="138" t="s">
        <v>151</v>
      </c>
      <c r="D45" s="138" t="s">
        <v>165</v>
      </c>
      <c r="E45" s="138" t="s">
        <v>199</v>
      </c>
      <c r="F45" s="138" t="s">
        <v>159</v>
      </c>
      <c r="G45" s="138" t="s">
        <v>197</v>
      </c>
      <c r="H45" s="127">
        <f>H46</f>
        <v>651</v>
      </c>
      <c r="J45" s="196"/>
      <c r="K45" s="203"/>
      <c r="L45" s="196"/>
    </row>
    <row r="46" spans="1:12" ht="15" customHeight="1">
      <c r="A46" s="125" t="s">
        <v>160</v>
      </c>
      <c r="B46" s="119" t="s">
        <v>167</v>
      </c>
      <c r="C46" s="138" t="s">
        <v>151</v>
      </c>
      <c r="D46" s="138" t="s">
        <v>165</v>
      </c>
      <c r="E46" s="138" t="s">
        <v>199</v>
      </c>
      <c r="F46" s="138" t="s">
        <v>159</v>
      </c>
      <c r="G46" s="138" t="s">
        <v>161</v>
      </c>
      <c r="H46" s="127">
        <f>H51+H52</f>
        <v>651</v>
      </c>
      <c r="J46" s="196"/>
      <c r="K46" s="203"/>
      <c r="L46" s="196"/>
    </row>
    <row r="47" spans="1:229" ht="12.75" customHeight="1" hidden="1">
      <c r="A47" s="139" t="s">
        <v>169</v>
      </c>
      <c r="B47" s="119" t="s">
        <v>167</v>
      </c>
      <c r="C47" s="138" t="s">
        <v>151</v>
      </c>
      <c r="D47" s="138" t="s">
        <v>165</v>
      </c>
      <c r="E47" s="138" t="s">
        <v>199</v>
      </c>
      <c r="F47" s="138" t="s">
        <v>159</v>
      </c>
      <c r="G47" s="138" t="s">
        <v>170</v>
      </c>
      <c r="H47" s="123">
        <f>H48</f>
        <v>0</v>
      </c>
      <c r="J47" s="196"/>
      <c r="K47" s="203"/>
      <c r="L47" s="196"/>
      <c r="Q47" s="207"/>
      <c r="R47" s="208"/>
      <c r="S47" s="209"/>
      <c r="T47" s="209"/>
      <c r="U47" s="209"/>
      <c r="V47" s="209"/>
      <c r="W47" s="210"/>
      <c r="X47" s="209"/>
      <c r="Y47" s="211"/>
      <c r="AC47" s="192"/>
      <c r="AK47" s="207"/>
      <c r="AL47" s="208"/>
      <c r="AM47" s="209"/>
      <c r="AN47" s="209"/>
      <c r="AO47" s="209"/>
      <c r="AP47" s="209"/>
      <c r="AQ47" s="210"/>
      <c r="AR47" s="209"/>
      <c r="AS47" s="211"/>
      <c r="AW47" s="192"/>
      <c r="BE47" s="207"/>
      <c r="BF47" s="208"/>
      <c r="BG47" s="209"/>
      <c r="BH47" s="209"/>
      <c r="BI47" s="209"/>
      <c r="BJ47" s="209"/>
      <c r="BK47" s="210"/>
      <c r="BL47" s="209"/>
      <c r="BM47" s="211"/>
      <c r="BQ47" s="192"/>
      <c r="BY47" s="207"/>
      <c r="BZ47" s="208"/>
      <c r="CA47" s="209"/>
      <c r="CB47" s="209"/>
      <c r="CC47" s="209"/>
      <c r="CD47" s="209"/>
      <c r="CE47" s="210"/>
      <c r="CF47" s="209"/>
      <c r="CG47" s="211"/>
      <c r="CK47" s="192"/>
      <c r="CS47" s="207"/>
      <c r="CT47" s="208"/>
      <c r="CU47" s="209"/>
      <c r="CV47" s="209"/>
      <c r="CW47" s="209"/>
      <c r="CX47" s="209"/>
      <c r="CY47" s="210"/>
      <c r="CZ47" s="209"/>
      <c r="DA47" s="211"/>
      <c r="DE47" s="192"/>
      <c r="DM47" s="207"/>
      <c r="DN47" s="208"/>
      <c r="DO47" s="209"/>
      <c r="DP47" s="209"/>
      <c r="DQ47" s="209"/>
      <c r="DR47" s="209"/>
      <c r="DS47" s="210"/>
      <c r="DT47" s="209"/>
      <c r="DU47" s="211"/>
      <c r="DY47" s="192"/>
      <c r="EG47" s="207"/>
      <c r="EH47" s="208"/>
      <c r="EI47" s="209"/>
      <c r="EJ47" s="209"/>
      <c r="EK47" s="209"/>
      <c r="EL47" s="209"/>
      <c r="EM47" s="210"/>
      <c r="EN47" s="209"/>
      <c r="EO47" s="211"/>
      <c r="ES47" s="192"/>
      <c r="FA47" s="207"/>
      <c r="FB47" s="208"/>
      <c r="FC47" s="209"/>
      <c r="FD47" s="209"/>
      <c r="FE47" s="209"/>
      <c r="FF47" s="209"/>
      <c r="FG47" s="210"/>
      <c r="FH47" s="209"/>
      <c r="FI47" s="211"/>
      <c r="FM47" s="192"/>
      <c r="FU47" s="207"/>
      <c r="FV47" s="208"/>
      <c r="FW47" s="209"/>
      <c r="FX47" s="209"/>
      <c r="FY47" s="209"/>
      <c r="FZ47" s="209"/>
      <c r="GA47" s="210"/>
      <c r="GB47" s="209"/>
      <c r="GC47" s="211"/>
      <c r="GG47" s="192"/>
      <c r="GO47" s="207"/>
      <c r="GP47" s="208"/>
      <c r="GQ47" s="209"/>
      <c r="GR47" s="209"/>
      <c r="GS47" s="209"/>
      <c r="GT47" s="209"/>
      <c r="GU47" s="210"/>
      <c r="GV47" s="209"/>
      <c r="GW47" s="211"/>
      <c r="HA47" s="192"/>
      <c r="HI47" s="207"/>
      <c r="HJ47" s="208"/>
      <c r="HK47" s="209"/>
      <c r="HL47" s="209"/>
      <c r="HM47" s="209"/>
      <c r="HN47" s="209"/>
      <c r="HO47" s="210"/>
      <c r="HP47" s="209"/>
      <c r="HQ47" s="211"/>
      <c r="HU47" s="192"/>
    </row>
    <row r="48" spans="1:12" ht="12.75" customHeight="1" hidden="1">
      <c r="A48" s="139" t="s">
        <v>162</v>
      </c>
      <c r="B48" s="119" t="s">
        <v>167</v>
      </c>
      <c r="C48" s="138" t="s">
        <v>151</v>
      </c>
      <c r="D48" s="138" t="s">
        <v>165</v>
      </c>
      <c r="E48" s="138" t="s">
        <v>199</v>
      </c>
      <c r="F48" s="138" t="s">
        <v>159</v>
      </c>
      <c r="G48" s="138" t="s">
        <v>163</v>
      </c>
      <c r="H48" s="123">
        <f>H49</f>
        <v>0</v>
      </c>
      <c r="J48" s="196"/>
      <c r="K48" s="203"/>
      <c r="L48" s="196"/>
    </row>
    <row r="49" spans="1:12" ht="12.75" customHeight="1" hidden="1">
      <c r="A49" s="139" t="s">
        <v>200</v>
      </c>
      <c r="B49" s="119" t="s">
        <v>167</v>
      </c>
      <c r="C49" s="138" t="s">
        <v>151</v>
      </c>
      <c r="D49" s="138" t="s">
        <v>165</v>
      </c>
      <c r="E49" s="138" t="s">
        <v>199</v>
      </c>
      <c r="F49" s="138" t="s">
        <v>159</v>
      </c>
      <c r="G49" s="138" t="s">
        <v>172</v>
      </c>
      <c r="H49" s="123">
        <f>H50</f>
        <v>0</v>
      </c>
      <c r="J49" s="196"/>
      <c r="K49" s="203"/>
      <c r="L49" s="196"/>
    </row>
    <row r="50" spans="1:12" ht="12.75" customHeight="1" hidden="1">
      <c r="A50" s="125" t="s">
        <v>183</v>
      </c>
      <c r="B50" s="119" t="s">
        <v>167</v>
      </c>
      <c r="C50" s="119" t="s">
        <v>151</v>
      </c>
      <c r="D50" s="119" t="s">
        <v>201</v>
      </c>
      <c r="E50" s="119" t="s">
        <v>202</v>
      </c>
      <c r="F50" s="119" t="s">
        <v>159</v>
      </c>
      <c r="G50" s="119">
        <v>290</v>
      </c>
      <c r="H50" s="128"/>
      <c r="J50" s="196"/>
      <c r="K50" s="203"/>
      <c r="L50" s="196"/>
    </row>
    <row r="51" spans="1:12" ht="12.75" customHeight="1">
      <c r="A51" s="139" t="s">
        <v>169</v>
      </c>
      <c r="B51" s="119" t="s">
        <v>167</v>
      </c>
      <c r="C51" s="138" t="s">
        <v>151</v>
      </c>
      <c r="D51" s="138" t="s">
        <v>165</v>
      </c>
      <c r="E51" s="138" t="s">
        <v>199</v>
      </c>
      <c r="F51" s="138" t="s">
        <v>159</v>
      </c>
      <c r="G51" s="138" t="s">
        <v>170</v>
      </c>
      <c r="H51" s="127">
        <v>500</v>
      </c>
      <c r="J51" s="196"/>
      <c r="K51" s="203"/>
      <c r="L51" s="196"/>
    </row>
    <row r="52" spans="1:12" ht="12.75" customHeight="1">
      <c r="A52" s="125" t="s">
        <v>171</v>
      </c>
      <c r="B52" s="119" t="s">
        <v>167</v>
      </c>
      <c r="C52" s="138" t="s">
        <v>151</v>
      </c>
      <c r="D52" s="138" t="s">
        <v>165</v>
      </c>
      <c r="E52" s="138" t="s">
        <v>199</v>
      </c>
      <c r="F52" s="138" t="s">
        <v>159</v>
      </c>
      <c r="G52" s="138" t="s">
        <v>172</v>
      </c>
      <c r="H52" s="127">
        <v>151</v>
      </c>
      <c r="J52" s="196"/>
      <c r="K52" s="203"/>
      <c r="L52" s="196"/>
    </row>
    <row r="53" spans="1:12" ht="36.75">
      <c r="A53" s="212" t="s">
        <v>203</v>
      </c>
      <c r="B53" s="108" t="s">
        <v>167</v>
      </c>
      <c r="C53" s="136" t="s">
        <v>151</v>
      </c>
      <c r="D53" s="136" t="s">
        <v>165</v>
      </c>
      <c r="E53" s="136" t="s">
        <v>204</v>
      </c>
      <c r="F53" s="136"/>
      <c r="G53" s="136"/>
      <c r="H53" s="128">
        <f>H54</f>
        <v>4.1</v>
      </c>
      <c r="J53" s="196"/>
      <c r="K53" s="203"/>
      <c r="L53" s="196"/>
    </row>
    <row r="54" spans="1:12" ht="12.75" customHeight="1">
      <c r="A54" s="125" t="s">
        <v>158</v>
      </c>
      <c r="B54" s="119" t="s">
        <v>167</v>
      </c>
      <c r="C54" s="138" t="s">
        <v>151</v>
      </c>
      <c r="D54" s="138" t="s">
        <v>165</v>
      </c>
      <c r="E54" s="138" t="s">
        <v>204</v>
      </c>
      <c r="F54" s="138" t="s">
        <v>159</v>
      </c>
      <c r="G54" s="138"/>
      <c r="H54" s="127">
        <f>H55</f>
        <v>4.1</v>
      </c>
      <c r="J54" s="196"/>
      <c r="K54" s="203"/>
      <c r="L54" s="196"/>
    </row>
    <row r="55" spans="1:12" ht="12.75" customHeight="1">
      <c r="A55" s="125" t="s">
        <v>189</v>
      </c>
      <c r="B55" s="119" t="s">
        <v>167</v>
      </c>
      <c r="C55" s="138" t="s">
        <v>151</v>
      </c>
      <c r="D55" s="138" t="s">
        <v>165</v>
      </c>
      <c r="E55" s="138" t="s">
        <v>204</v>
      </c>
      <c r="F55" s="138" t="s">
        <v>159</v>
      </c>
      <c r="G55" s="138" t="s">
        <v>190</v>
      </c>
      <c r="H55" s="127">
        <f>H56</f>
        <v>4.1</v>
      </c>
      <c r="J55" s="196"/>
      <c r="K55" s="203"/>
      <c r="L55" s="196"/>
    </row>
    <row r="56" spans="1:12" ht="12.75" customHeight="1">
      <c r="A56" s="125" t="s">
        <v>192</v>
      </c>
      <c r="B56" s="119" t="s">
        <v>167</v>
      </c>
      <c r="C56" s="138" t="s">
        <v>151</v>
      </c>
      <c r="D56" s="138" t="s">
        <v>165</v>
      </c>
      <c r="E56" s="138" t="s">
        <v>204</v>
      </c>
      <c r="F56" s="138" t="s">
        <v>159</v>
      </c>
      <c r="G56" s="138" t="s">
        <v>193</v>
      </c>
      <c r="H56" s="127">
        <v>4.1</v>
      </c>
      <c r="J56" s="196"/>
      <c r="K56" s="203"/>
      <c r="L56" s="196"/>
    </row>
    <row r="57" spans="1:12" ht="12.75" customHeight="1" hidden="1">
      <c r="A57" s="146" t="s">
        <v>205</v>
      </c>
      <c r="B57" s="147" t="s">
        <v>167</v>
      </c>
      <c r="C57" s="147" t="s">
        <v>151</v>
      </c>
      <c r="D57" s="147" t="s">
        <v>201</v>
      </c>
      <c r="E57" s="147"/>
      <c r="F57" s="147"/>
      <c r="G57" s="147"/>
      <c r="H57" s="128">
        <f>H58</f>
        <v>0</v>
      </c>
      <c r="J57" s="196"/>
      <c r="K57" s="203"/>
      <c r="L57" s="196"/>
    </row>
    <row r="58" spans="1:12" ht="12.75" customHeight="1" hidden="1">
      <c r="A58" s="146" t="s">
        <v>206</v>
      </c>
      <c r="B58" s="147" t="s">
        <v>167</v>
      </c>
      <c r="C58" s="147" t="s">
        <v>151</v>
      </c>
      <c r="D58" s="147" t="s">
        <v>201</v>
      </c>
      <c r="E58" s="147" t="s">
        <v>202</v>
      </c>
      <c r="F58" s="147"/>
      <c r="G58" s="147"/>
      <c r="H58" s="127">
        <f>H59</f>
        <v>0</v>
      </c>
      <c r="J58" s="196"/>
      <c r="K58" s="203"/>
      <c r="L58" s="196"/>
    </row>
    <row r="59" spans="1:12" ht="12.75" customHeight="1" hidden="1">
      <c r="A59" s="146" t="s">
        <v>196</v>
      </c>
      <c r="B59" s="147" t="s">
        <v>167</v>
      </c>
      <c r="C59" s="147" t="s">
        <v>151</v>
      </c>
      <c r="D59" s="147" t="s">
        <v>201</v>
      </c>
      <c r="E59" s="147" t="s">
        <v>207</v>
      </c>
      <c r="F59" s="147" t="s">
        <v>159</v>
      </c>
      <c r="G59" s="147">
        <v>200</v>
      </c>
      <c r="H59" s="127">
        <f>H60</f>
        <v>0</v>
      </c>
      <c r="J59" s="196"/>
      <c r="K59" s="203"/>
      <c r="L59" s="196"/>
    </row>
    <row r="60" spans="1:12" ht="12.75" customHeight="1" hidden="1">
      <c r="A60" s="146" t="s">
        <v>188</v>
      </c>
      <c r="B60" s="147" t="s">
        <v>167</v>
      </c>
      <c r="C60" s="147" t="s">
        <v>151</v>
      </c>
      <c r="D60" s="147" t="s">
        <v>201</v>
      </c>
      <c r="E60" s="147" t="s">
        <v>202</v>
      </c>
      <c r="F60" s="147" t="s">
        <v>159</v>
      </c>
      <c r="G60" s="147">
        <v>290</v>
      </c>
      <c r="H60" s="127"/>
      <c r="J60" s="196"/>
      <c r="K60" s="203"/>
      <c r="L60" s="196"/>
    </row>
    <row r="61" spans="1:12" s="204" customFormat="1" ht="12.75" customHeight="1">
      <c r="A61" s="124" t="s">
        <v>208</v>
      </c>
      <c r="B61" s="108" t="s">
        <v>167</v>
      </c>
      <c r="C61" s="108" t="s">
        <v>151</v>
      </c>
      <c r="D61" s="136" t="s">
        <v>209</v>
      </c>
      <c r="E61" s="136"/>
      <c r="F61" s="136"/>
      <c r="G61" s="136"/>
      <c r="H61" s="128">
        <f>H62</f>
        <v>200</v>
      </c>
      <c r="J61" s="213"/>
      <c r="K61" s="203"/>
      <c r="L61" s="213"/>
    </row>
    <row r="62" spans="1:229" s="204" customFormat="1" ht="12.75" customHeight="1">
      <c r="A62" s="124" t="s">
        <v>208</v>
      </c>
      <c r="B62" s="108" t="s">
        <v>167</v>
      </c>
      <c r="C62" s="108" t="s">
        <v>151</v>
      </c>
      <c r="D62" s="108" t="s">
        <v>209</v>
      </c>
      <c r="E62" s="119" t="s">
        <v>210</v>
      </c>
      <c r="F62" s="108"/>
      <c r="G62" s="108"/>
      <c r="H62" s="123">
        <f>H63</f>
        <v>200</v>
      </c>
      <c r="J62" s="205"/>
      <c r="K62" s="203"/>
      <c r="L62" s="205"/>
      <c r="Q62" s="207"/>
      <c r="R62" s="214"/>
      <c r="S62" s="215"/>
      <c r="T62" s="215"/>
      <c r="U62" s="215"/>
      <c r="V62" s="215"/>
      <c r="W62" s="216"/>
      <c r="X62" s="215"/>
      <c r="Y62" s="217"/>
      <c r="AC62" s="207"/>
      <c r="AK62" s="207"/>
      <c r="AL62" s="214"/>
      <c r="AM62" s="215"/>
      <c r="AN62" s="215"/>
      <c r="AO62" s="215"/>
      <c r="AP62" s="215"/>
      <c r="AQ62" s="216"/>
      <c r="AR62" s="215"/>
      <c r="AS62" s="217"/>
      <c r="AW62" s="207"/>
      <c r="BE62" s="207"/>
      <c r="BF62" s="214"/>
      <c r="BG62" s="215"/>
      <c r="BH62" s="215"/>
      <c r="BI62" s="215"/>
      <c r="BJ62" s="215"/>
      <c r="BK62" s="216"/>
      <c r="BL62" s="215"/>
      <c r="BM62" s="217"/>
      <c r="BQ62" s="207"/>
      <c r="BY62" s="207"/>
      <c r="BZ62" s="214"/>
      <c r="CA62" s="215"/>
      <c r="CB62" s="215"/>
      <c r="CC62" s="215"/>
      <c r="CD62" s="215"/>
      <c r="CE62" s="216"/>
      <c r="CF62" s="215"/>
      <c r="CG62" s="217"/>
      <c r="CK62" s="207"/>
      <c r="CS62" s="207"/>
      <c r="CT62" s="214"/>
      <c r="CU62" s="215"/>
      <c r="CV62" s="215"/>
      <c r="CW62" s="215"/>
      <c r="CX62" s="215"/>
      <c r="CY62" s="216"/>
      <c r="CZ62" s="215"/>
      <c r="DA62" s="217"/>
      <c r="DE62" s="207"/>
      <c r="DM62" s="207"/>
      <c r="DN62" s="214"/>
      <c r="DO62" s="215"/>
      <c r="DP62" s="215"/>
      <c r="DQ62" s="215"/>
      <c r="DR62" s="215"/>
      <c r="DS62" s="216"/>
      <c r="DT62" s="215"/>
      <c r="DU62" s="217"/>
      <c r="DY62" s="207"/>
      <c r="EG62" s="207"/>
      <c r="EH62" s="214"/>
      <c r="EI62" s="215"/>
      <c r="EJ62" s="215"/>
      <c r="EK62" s="215"/>
      <c r="EL62" s="215"/>
      <c r="EM62" s="216"/>
      <c r="EN62" s="215"/>
      <c r="EO62" s="217"/>
      <c r="ES62" s="207"/>
      <c r="FA62" s="207"/>
      <c r="FB62" s="214"/>
      <c r="FC62" s="215"/>
      <c r="FD62" s="215"/>
      <c r="FE62" s="215"/>
      <c r="FF62" s="215"/>
      <c r="FG62" s="216"/>
      <c r="FH62" s="215"/>
      <c r="FI62" s="217"/>
      <c r="FM62" s="207"/>
      <c r="FU62" s="207"/>
      <c r="FV62" s="214"/>
      <c r="FW62" s="215"/>
      <c r="FX62" s="215"/>
      <c r="FY62" s="215"/>
      <c r="FZ62" s="215"/>
      <c r="GA62" s="216"/>
      <c r="GB62" s="215"/>
      <c r="GC62" s="217"/>
      <c r="GG62" s="207"/>
      <c r="GO62" s="207"/>
      <c r="GP62" s="214"/>
      <c r="GQ62" s="215"/>
      <c r="GR62" s="215"/>
      <c r="GS62" s="215"/>
      <c r="GT62" s="215"/>
      <c r="GU62" s="216"/>
      <c r="GV62" s="215"/>
      <c r="GW62" s="217"/>
      <c r="HA62" s="207"/>
      <c r="HI62" s="207"/>
      <c r="HJ62" s="214"/>
      <c r="HK62" s="215"/>
      <c r="HL62" s="215"/>
      <c r="HM62" s="215"/>
      <c r="HN62" s="215"/>
      <c r="HO62" s="216"/>
      <c r="HP62" s="215"/>
      <c r="HQ62" s="217"/>
      <c r="HU62" s="207"/>
    </row>
    <row r="63" spans="1:12" ht="12.75" customHeight="1">
      <c r="A63" s="125" t="s">
        <v>211</v>
      </c>
      <c r="B63" s="119" t="s">
        <v>167</v>
      </c>
      <c r="C63" s="119" t="s">
        <v>151</v>
      </c>
      <c r="D63" s="119" t="s">
        <v>209</v>
      </c>
      <c r="E63" s="119" t="s">
        <v>210</v>
      </c>
      <c r="F63" s="119" t="s">
        <v>212</v>
      </c>
      <c r="G63" s="119"/>
      <c r="H63" s="126">
        <f>H64</f>
        <v>200</v>
      </c>
      <c r="J63" s="196"/>
      <c r="K63" s="203"/>
      <c r="L63" s="196"/>
    </row>
    <row r="64" spans="1:12" ht="12.75" customHeight="1">
      <c r="A64" s="125" t="s">
        <v>196</v>
      </c>
      <c r="B64" s="119" t="s">
        <v>167</v>
      </c>
      <c r="C64" s="119" t="s">
        <v>151</v>
      </c>
      <c r="D64" s="119" t="s">
        <v>209</v>
      </c>
      <c r="E64" s="119" t="s">
        <v>210</v>
      </c>
      <c r="F64" s="119" t="s">
        <v>212</v>
      </c>
      <c r="G64" s="119" t="s">
        <v>197</v>
      </c>
      <c r="H64" s="126">
        <f>H65</f>
        <v>200</v>
      </c>
      <c r="J64" s="196"/>
      <c r="K64" s="203"/>
      <c r="L64" s="196"/>
    </row>
    <row r="65" spans="1:12" ht="14.25" customHeight="1">
      <c r="A65" s="125" t="s">
        <v>188</v>
      </c>
      <c r="B65" s="119" t="s">
        <v>167</v>
      </c>
      <c r="C65" s="119" t="s">
        <v>151</v>
      </c>
      <c r="D65" s="119" t="s">
        <v>209</v>
      </c>
      <c r="E65" s="119" t="s">
        <v>210</v>
      </c>
      <c r="F65" s="119" t="s">
        <v>212</v>
      </c>
      <c r="G65" s="119" t="s">
        <v>213</v>
      </c>
      <c r="H65" s="127">
        <v>200</v>
      </c>
      <c r="I65" s="183">
        <v>500</v>
      </c>
      <c r="J65" s="196"/>
      <c r="K65" s="203"/>
      <c r="L65" s="196"/>
    </row>
    <row r="66" spans="1:12" ht="12.75" hidden="1">
      <c r="A66" s="148" t="s">
        <v>214</v>
      </c>
      <c r="B66" s="119"/>
      <c r="C66" s="149" t="s">
        <v>215</v>
      </c>
      <c r="D66" s="109"/>
      <c r="E66" s="109"/>
      <c r="F66" s="109"/>
      <c r="G66" s="108"/>
      <c r="H66" s="110">
        <f>H67</f>
        <v>0</v>
      </c>
      <c r="J66" s="196"/>
      <c r="K66" s="203"/>
      <c r="L66" s="196"/>
    </row>
    <row r="67" spans="1:229" ht="12.75" customHeight="1" hidden="1">
      <c r="A67" s="150" t="s">
        <v>216</v>
      </c>
      <c r="B67" s="108" t="s">
        <v>167</v>
      </c>
      <c r="C67" s="108" t="s">
        <v>215</v>
      </c>
      <c r="D67" s="108" t="s">
        <v>153</v>
      </c>
      <c r="E67" s="108"/>
      <c r="F67" s="108"/>
      <c r="G67" s="108"/>
      <c r="H67" s="123">
        <f>H68</f>
        <v>0</v>
      </c>
      <c r="J67" s="196"/>
      <c r="K67" s="203"/>
      <c r="L67" s="196"/>
      <c r="Q67" s="207"/>
      <c r="R67" s="208"/>
      <c r="S67" s="209"/>
      <c r="T67" s="209"/>
      <c r="U67" s="209"/>
      <c r="V67" s="209"/>
      <c r="W67" s="210"/>
      <c r="X67" s="209"/>
      <c r="Y67" s="211"/>
      <c r="AC67" s="192"/>
      <c r="AK67" s="207"/>
      <c r="AL67" s="208"/>
      <c r="AM67" s="209"/>
      <c r="AN67" s="209"/>
      <c r="AO67" s="209"/>
      <c r="AP67" s="209"/>
      <c r="AQ67" s="210"/>
      <c r="AR67" s="209"/>
      <c r="AS67" s="211"/>
      <c r="AW67" s="192"/>
      <c r="BE67" s="207"/>
      <c r="BF67" s="208"/>
      <c r="BG67" s="209"/>
      <c r="BH67" s="209"/>
      <c r="BI67" s="209"/>
      <c r="BJ67" s="209"/>
      <c r="BK67" s="210"/>
      <c r="BL67" s="209"/>
      <c r="BM67" s="211"/>
      <c r="BQ67" s="192"/>
      <c r="BY67" s="207"/>
      <c r="BZ67" s="208"/>
      <c r="CA67" s="209"/>
      <c r="CB67" s="209"/>
      <c r="CC67" s="209"/>
      <c r="CD67" s="209"/>
      <c r="CE67" s="210"/>
      <c r="CF67" s="209"/>
      <c r="CG67" s="211"/>
      <c r="CK67" s="192"/>
      <c r="CS67" s="207"/>
      <c r="CT67" s="208"/>
      <c r="CU67" s="209"/>
      <c r="CV67" s="209"/>
      <c r="CW67" s="209"/>
      <c r="CX67" s="209"/>
      <c r="CY67" s="210"/>
      <c r="CZ67" s="209"/>
      <c r="DA67" s="211"/>
      <c r="DE67" s="192"/>
      <c r="DM67" s="207"/>
      <c r="DN67" s="208"/>
      <c r="DO67" s="209"/>
      <c r="DP67" s="209"/>
      <c r="DQ67" s="209"/>
      <c r="DR67" s="209"/>
      <c r="DS67" s="210"/>
      <c r="DT67" s="209"/>
      <c r="DU67" s="211"/>
      <c r="DY67" s="192"/>
      <c r="EG67" s="207"/>
      <c r="EH67" s="208"/>
      <c r="EI67" s="209"/>
      <c r="EJ67" s="209"/>
      <c r="EK67" s="209"/>
      <c r="EL67" s="209"/>
      <c r="EM67" s="210"/>
      <c r="EN67" s="209"/>
      <c r="EO67" s="211"/>
      <c r="ES67" s="192"/>
      <c r="FA67" s="207"/>
      <c r="FB67" s="208"/>
      <c r="FC67" s="209"/>
      <c r="FD67" s="209"/>
      <c r="FE67" s="209"/>
      <c r="FF67" s="209"/>
      <c r="FG67" s="210"/>
      <c r="FH67" s="209"/>
      <c r="FI67" s="211"/>
      <c r="FM67" s="192"/>
      <c r="FU67" s="207"/>
      <c r="FV67" s="208"/>
      <c r="FW67" s="209"/>
      <c r="FX67" s="209"/>
      <c r="FY67" s="209"/>
      <c r="FZ67" s="209"/>
      <c r="GA67" s="210"/>
      <c r="GB67" s="209"/>
      <c r="GC67" s="211"/>
      <c r="GG67" s="192"/>
      <c r="GO67" s="207"/>
      <c r="GP67" s="208"/>
      <c r="GQ67" s="209"/>
      <c r="GR67" s="209"/>
      <c r="GS67" s="209"/>
      <c r="GT67" s="209"/>
      <c r="GU67" s="210"/>
      <c r="GV67" s="209"/>
      <c r="GW67" s="211"/>
      <c r="HA67" s="192"/>
      <c r="HI67" s="207"/>
      <c r="HJ67" s="208"/>
      <c r="HK67" s="209"/>
      <c r="HL67" s="209"/>
      <c r="HM67" s="209"/>
      <c r="HN67" s="209"/>
      <c r="HO67" s="210"/>
      <c r="HP67" s="209"/>
      <c r="HQ67" s="211"/>
      <c r="HU67" s="192"/>
    </row>
    <row r="68" spans="1:12" ht="12.75" customHeight="1" hidden="1">
      <c r="A68" s="151" t="s">
        <v>217</v>
      </c>
      <c r="B68" s="108" t="s">
        <v>167</v>
      </c>
      <c r="C68" s="108" t="s">
        <v>215</v>
      </c>
      <c r="D68" s="108" t="s">
        <v>153</v>
      </c>
      <c r="E68" s="108" t="s">
        <v>218</v>
      </c>
      <c r="F68" s="108"/>
      <c r="G68" s="108"/>
      <c r="H68" s="123">
        <f>H69</f>
        <v>0</v>
      </c>
      <c r="J68" s="196"/>
      <c r="K68" s="203"/>
      <c r="L68" s="196"/>
    </row>
    <row r="69" spans="1:12" ht="12.75" customHeight="1" hidden="1">
      <c r="A69" s="152" t="s">
        <v>158</v>
      </c>
      <c r="B69" s="108" t="s">
        <v>167</v>
      </c>
      <c r="C69" s="119" t="s">
        <v>215</v>
      </c>
      <c r="D69" s="119" t="s">
        <v>153</v>
      </c>
      <c r="E69" s="119" t="s">
        <v>218</v>
      </c>
      <c r="F69" s="119" t="s">
        <v>159</v>
      </c>
      <c r="G69" s="119"/>
      <c r="H69" s="126">
        <f>H72+H75</f>
        <v>0</v>
      </c>
      <c r="J69" s="196"/>
      <c r="K69" s="203"/>
      <c r="L69" s="196"/>
    </row>
    <row r="70" spans="1:12" ht="12.75" customHeight="1" hidden="1">
      <c r="A70" s="152" t="s">
        <v>196</v>
      </c>
      <c r="B70" s="119" t="s">
        <v>167</v>
      </c>
      <c r="C70" s="119" t="s">
        <v>215</v>
      </c>
      <c r="D70" s="119" t="s">
        <v>153</v>
      </c>
      <c r="E70" s="119" t="s">
        <v>218</v>
      </c>
      <c r="F70" s="119" t="s">
        <v>159</v>
      </c>
      <c r="G70" s="119" t="s">
        <v>197</v>
      </c>
      <c r="H70" s="127" t="e">
        <f>H71</f>
        <v>#REF!</v>
      </c>
      <c r="J70" s="196"/>
      <c r="K70" s="203"/>
      <c r="L70" s="196"/>
    </row>
    <row r="71" spans="1:12" ht="12.75" customHeight="1" hidden="1">
      <c r="A71" s="152" t="s">
        <v>219</v>
      </c>
      <c r="B71" s="119" t="s">
        <v>167</v>
      </c>
      <c r="C71" s="119" t="s">
        <v>215</v>
      </c>
      <c r="D71" s="119" t="s">
        <v>153</v>
      </c>
      <c r="E71" s="119" t="s">
        <v>218</v>
      </c>
      <c r="F71" s="119" t="s">
        <v>159</v>
      </c>
      <c r="G71" s="119" t="s">
        <v>174</v>
      </c>
      <c r="H71" s="127" t="e">
        <f>"#REF!"</f>
        <v>#REF!</v>
      </c>
      <c r="J71" s="196"/>
      <c r="K71" s="203"/>
      <c r="L71" s="196"/>
    </row>
    <row r="72" spans="1:12" ht="12.75" customHeight="1" hidden="1">
      <c r="A72" s="153" t="s">
        <v>189</v>
      </c>
      <c r="B72" s="119" t="s">
        <v>167</v>
      </c>
      <c r="C72" s="119" t="s">
        <v>215</v>
      </c>
      <c r="D72" s="119" t="s">
        <v>153</v>
      </c>
      <c r="E72" s="119" t="s">
        <v>218</v>
      </c>
      <c r="F72" s="119" t="s">
        <v>159</v>
      </c>
      <c r="G72" s="119" t="s">
        <v>190</v>
      </c>
      <c r="H72" s="127">
        <f>H73+H74</f>
        <v>0</v>
      </c>
      <c r="J72" s="196"/>
      <c r="K72" s="203"/>
      <c r="L72" s="196"/>
    </row>
    <row r="73" spans="1:12" ht="12.75" customHeight="1" hidden="1">
      <c r="A73" s="153" t="s">
        <v>220</v>
      </c>
      <c r="B73" s="119" t="s">
        <v>167</v>
      </c>
      <c r="C73" s="119" t="s">
        <v>215</v>
      </c>
      <c r="D73" s="119" t="s">
        <v>153</v>
      </c>
      <c r="E73" s="119" t="s">
        <v>218</v>
      </c>
      <c r="F73" s="119" t="s">
        <v>159</v>
      </c>
      <c r="G73" s="119" t="s">
        <v>221</v>
      </c>
      <c r="H73" s="127">
        <f>100-75-15-10</f>
        <v>0</v>
      </c>
      <c r="I73" s="183">
        <v>100</v>
      </c>
      <c r="J73" s="196"/>
      <c r="K73" s="203"/>
      <c r="L73" s="196"/>
    </row>
    <row r="74" spans="1:12" ht="12.75" customHeight="1" hidden="1">
      <c r="A74" s="153" t="s">
        <v>192</v>
      </c>
      <c r="B74" s="119" t="s">
        <v>167</v>
      </c>
      <c r="C74" s="119" t="s">
        <v>215</v>
      </c>
      <c r="D74" s="119" t="s">
        <v>153</v>
      </c>
      <c r="E74" s="119" t="s">
        <v>218</v>
      </c>
      <c r="F74" s="119" t="s">
        <v>159</v>
      </c>
      <c r="G74" s="119" t="s">
        <v>193</v>
      </c>
      <c r="H74" s="127"/>
      <c r="I74" s="183">
        <v>200</v>
      </c>
      <c r="J74" s="196"/>
      <c r="K74" s="203"/>
      <c r="L74" s="196"/>
    </row>
    <row r="75" spans="1:12" ht="12.75" customHeight="1" hidden="1">
      <c r="A75" s="137" t="s">
        <v>222</v>
      </c>
      <c r="B75" s="119" t="s">
        <v>167</v>
      </c>
      <c r="C75" s="119" t="s">
        <v>215</v>
      </c>
      <c r="D75" s="119" t="s">
        <v>153</v>
      </c>
      <c r="E75" s="119" t="s">
        <v>218</v>
      </c>
      <c r="F75" s="119" t="s">
        <v>159</v>
      </c>
      <c r="G75" s="119" t="s">
        <v>184</v>
      </c>
      <c r="H75" s="127"/>
      <c r="J75" s="196"/>
      <c r="K75" s="203"/>
      <c r="L75" s="196"/>
    </row>
    <row r="76" spans="1:12" ht="12.75" customHeight="1">
      <c r="A76" s="107" t="s">
        <v>223</v>
      </c>
      <c r="B76" s="119"/>
      <c r="C76" s="149" t="s">
        <v>165</v>
      </c>
      <c r="D76" s="109"/>
      <c r="E76" s="109"/>
      <c r="F76" s="109"/>
      <c r="G76" s="108"/>
      <c r="H76" s="110">
        <f>H77+H81+H96</f>
        <v>569.901</v>
      </c>
      <c r="J76" s="196"/>
      <c r="K76" s="203"/>
      <c r="L76" s="196"/>
    </row>
    <row r="77" spans="1:229" ht="12.75" customHeight="1">
      <c r="A77" s="25" t="s">
        <v>224</v>
      </c>
      <c r="B77" s="108"/>
      <c r="C77" s="108" t="s">
        <v>165</v>
      </c>
      <c r="D77" s="108" t="s">
        <v>225</v>
      </c>
      <c r="E77" s="108"/>
      <c r="F77" s="108"/>
      <c r="G77" s="108"/>
      <c r="H77" s="123">
        <f>H78</f>
        <v>269.9</v>
      </c>
      <c r="J77" s="196"/>
      <c r="K77" s="203"/>
      <c r="L77" s="196"/>
      <c r="Q77" s="207"/>
      <c r="R77" s="208"/>
      <c r="S77" s="209"/>
      <c r="T77" s="209"/>
      <c r="U77" s="209"/>
      <c r="V77" s="209"/>
      <c r="W77" s="210"/>
      <c r="X77" s="209"/>
      <c r="Y77" s="211"/>
      <c r="AC77" s="192"/>
      <c r="AK77" s="207"/>
      <c r="AL77" s="208"/>
      <c r="AM77" s="209"/>
      <c r="AN77" s="209"/>
      <c r="AO77" s="209"/>
      <c r="AP77" s="209"/>
      <c r="AQ77" s="210"/>
      <c r="AR77" s="209"/>
      <c r="AS77" s="211"/>
      <c r="AW77" s="192"/>
      <c r="BE77" s="207"/>
      <c r="BF77" s="208"/>
      <c r="BG77" s="209"/>
      <c r="BH77" s="209"/>
      <c r="BI77" s="209"/>
      <c r="BJ77" s="209"/>
      <c r="BK77" s="210"/>
      <c r="BL77" s="209"/>
      <c r="BM77" s="211"/>
      <c r="BQ77" s="192"/>
      <c r="BY77" s="207"/>
      <c r="BZ77" s="208"/>
      <c r="CA77" s="209"/>
      <c r="CB77" s="209"/>
      <c r="CC77" s="209"/>
      <c r="CD77" s="209"/>
      <c r="CE77" s="210"/>
      <c r="CF77" s="209"/>
      <c r="CG77" s="211"/>
      <c r="CK77" s="192"/>
      <c r="CS77" s="207"/>
      <c r="CT77" s="208"/>
      <c r="CU77" s="209"/>
      <c r="CV77" s="209"/>
      <c r="CW77" s="209"/>
      <c r="CX77" s="209"/>
      <c r="CY77" s="210"/>
      <c r="CZ77" s="209"/>
      <c r="DA77" s="211"/>
      <c r="DE77" s="192"/>
      <c r="DM77" s="207"/>
      <c r="DN77" s="208"/>
      <c r="DO77" s="209"/>
      <c r="DP77" s="209"/>
      <c r="DQ77" s="209"/>
      <c r="DR77" s="209"/>
      <c r="DS77" s="210"/>
      <c r="DT77" s="209"/>
      <c r="DU77" s="211"/>
      <c r="DY77" s="192"/>
      <c r="EG77" s="207"/>
      <c r="EH77" s="208"/>
      <c r="EI77" s="209"/>
      <c r="EJ77" s="209"/>
      <c r="EK77" s="209"/>
      <c r="EL77" s="209"/>
      <c r="EM77" s="210"/>
      <c r="EN77" s="209"/>
      <c r="EO77" s="211"/>
      <c r="ES77" s="192"/>
      <c r="FA77" s="207"/>
      <c r="FB77" s="208"/>
      <c r="FC77" s="209"/>
      <c r="FD77" s="209"/>
      <c r="FE77" s="209"/>
      <c r="FF77" s="209"/>
      <c r="FG77" s="210"/>
      <c r="FH77" s="209"/>
      <c r="FI77" s="211"/>
      <c r="FM77" s="192"/>
      <c r="FU77" s="207"/>
      <c r="FV77" s="208"/>
      <c r="FW77" s="209"/>
      <c r="FX77" s="209"/>
      <c r="FY77" s="209"/>
      <c r="FZ77" s="209"/>
      <c r="GA77" s="210"/>
      <c r="GB77" s="209"/>
      <c r="GC77" s="211"/>
      <c r="GG77" s="192"/>
      <c r="GO77" s="207"/>
      <c r="GP77" s="208"/>
      <c r="GQ77" s="209"/>
      <c r="GR77" s="209"/>
      <c r="GS77" s="209"/>
      <c r="GT77" s="209"/>
      <c r="GU77" s="210"/>
      <c r="GV77" s="209"/>
      <c r="GW77" s="211"/>
      <c r="HA77" s="192"/>
      <c r="HI77" s="207"/>
      <c r="HJ77" s="208"/>
      <c r="HK77" s="209"/>
      <c r="HL77" s="209"/>
      <c r="HM77" s="209"/>
      <c r="HN77" s="209"/>
      <c r="HO77" s="210"/>
      <c r="HP77" s="209"/>
      <c r="HQ77" s="211"/>
      <c r="HU77" s="192"/>
    </row>
    <row r="78" spans="1:12" ht="13.5" customHeight="1">
      <c r="A78" s="154" t="s">
        <v>226</v>
      </c>
      <c r="B78" s="108" t="s">
        <v>167</v>
      </c>
      <c r="C78" s="108" t="s">
        <v>165</v>
      </c>
      <c r="D78" s="108" t="s">
        <v>225</v>
      </c>
      <c r="E78" s="108" t="s">
        <v>227</v>
      </c>
      <c r="F78" s="108"/>
      <c r="G78" s="108"/>
      <c r="H78" s="123">
        <f>H79</f>
        <v>269.9</v>
      </c>
      <c r="J78" s="196"/>
      <c r="K78" s="203"/>
      <c r="L78" s="196"/>
    </row>
    <row r="79" spans="1:12" ht="14.25" customHeight="1">
      <c r="A79" s="155" t="s">
        <v>228</v>
      </c>
      <c r="B79" s="119" t="s">
        <v>167</v>
      </c>
      <c r="C79" s="119" t="s">
        <v>165</v>
      </c>
      <c r="D79" s="119" t="s">
        <v>225</v>
      </c>
      <c r="E79" s="119" t="s">
        <v>227</v>
      </c>
      <c r="F79" s="119" t="s">
        <v>229</v>
      </c>
      <c r="G79" s="119">
        <v>240</v>
      </c>
      <c r="H79" s="126">
        <f>H80</f>
        <v>269.9</v>
      </c>
      <c r="J79" s="196"/>
      <c r="K79" s="203"/>
      <c r="L79" s="196"/>
    </row>
    <row r="80" spans="1:12" ht="24.75" customHeight="1">
      <c r="A80" s="47" t="s">
        <v>230</v>
      </c>
      <c r="B80" s="119" t="s">
        <v>167</v>
      </c>
      <c r="C80" s="119" t="s">
        <v>165</v>
      </c>
      <c r="D80" s="119" t="s">
        <v>225</v>
      </c>
      <c r="E80" s="119" t="s">
        <v>227</v>
      </c>
      <c r="F80" s="119" t="s">
        <v>229</v>
      </c>
      <c r="G80" s="119" t="s">
        <v>231</v>
      </c>
      <c r="H80" s="127">
        <v>269.9</v>
      </c>
      <c r="J80" s="196"/>
      <c r="K80" s="203"/>
      <c r="L80" s="196"/>
    </row>
    <row r="81" spans="1:12" s="204" customFormat="1" ht="12.75" customHeight="1">
      <c r="A81" s="107" t="s">
        <v>232</v>
      </c>
      <c r="B81" s="108"/>
      <c r="C81" s="108" t="s">
        <v>165</v>
      </c>
      <c r="D81" s="108" t="s">
        <v>233</v>
      </c>
      <c r="E81" s="108"/>
      <c r="F81" s="108"/>
      <c r="G81" s="108"/>
      <c r="H81" s="128">
        <f>H85+H82+H93+H89</f>
        <v>300.001</v>
      </c>
      <c r="J81" s="205"/>
      <c r="K81" s="203"/>
      <c r="L81" s="205"/>
    </row>
    <row r="82" spans="1:12" s="204" customFormat="1" ht="12.75" customHeight="1" hidden="1">
      <c r="A82" s="154" t="s">
        <v>234</v>
      </c>
      <c r="B82" s="108" t="s">
        <v>167</v>
      </c>
      <c r="C82" s="108" t="s">
        <v>165</v>
      </c>
      <c r="D82" s="108" t="s">
        <v>233</v>
      </c>
      <c r="E82" s="108" t="s">
        <v>235</v>
      </c>
      <c r="F82" s="108"/>
      <c r="G82" s="108"/>
      <c r="H82" s="128">
        <f>H83</f>
        <v>0</v>
      </c>
      <c r="J82" s="205"/>
      <c r="K82" s="203"/>
      <c r="L82" s="205"/>
    </row>
    <row r="83" spans="1:12" s="204" customFormat="1" ht="12.75" customHeight="1" hidden="1">
      <c r="A83" s="125" t="s">
        <v>196</v>
      </c>
      <c r="B83" s="108" t="s">
        <v>167</v>
      </c>
      <c r="C83" s="119" t="s">
        <v>165</v>
      </c>
      <c r="D83" s="108" t="s">
        <v>233</v>
      </c>
      <c r="E83" s="119" t="s">
        <v>235</v>
      </c>
      <c r="F83" s="119" t="s">
        <v>159</v>
      </c>
      <c r="G83" s="119"/>
      <c r="H83" s="127">
        <f>H84</f>
        <v>0</v>
      </c>
      <c r="J83" s="205"/>
      <c r="K83" s="203"/>
      <c r="L83" s="205"/>
    </row>
    <row r="84" spans="1:12" s="204" customFormat="1" ht="12.75" customHeight="1" hidden="1">
      <c r="A84" s="125" t="s">
        <v>220</v>
      </c>
      <c r="B84" s="108" t="s">
        <v>167</v>
      </c>
      <c r="C84" s="119" t="s">
        <v>165</v>
      </c>
      <c r="D84" s="108" t="s">
        <v>233</v>
      </c>
      <c r="E84" s="119" t="s">
        <v>235</v>
      </c>
      <c r="F84" s="119" t="s">
        <v>159</v>
      </c>
      <c r="G84" s="119" t="s">
        <v>221</v>
      </c>
      <c r="H84" s="127"/>
      <c r="J84" s="205"/>
      <c r="K84" s="203"/>
      <c r="L84" s="205"/>
    </row>
    <row r="85" spans="1:12" ht="12.75" customHeight="1" hidden="1">
      <c r="A85" s="124" t="s">
        <v>236</v>
      </c>
      <c r="B85" s="108" t="s">
        <v>167</v>
      </c>
      <c r="C85" s="108" t="s">
        <v>165</v>
      </c>
      <c r="D85" s="108" t="s">
        <v>233</v>
      </c>
      <c r="E85" s="156">
        <v>3150268</v>
      </c>
      <c r="F85" s="108"/>
      <c r="G85" s="108"/>
      <c r="H85" s="123">
        <f>H86</f>
        <v>0</v>
      </c>
      <c r="J85" s="196"/>
      <c r="K85" s="203"/>
      <c r="L85" s="196"/>
    </row>
    <row r="86" spans="1:12" ht="12.75" customHeight="1" hidden="1">
      <c r="A86" s="125" t="s">
        <v>237</v>
      </c>
      <c r="B86" s="119" t="s">
        <v>167</v>
      </c>
      <c r="C86" s="119" t="s">
        <v>165</v>
      </c>
      <c r="D86" s="119" t="s">
        <v>233</v>
      </c>
      <c r="E86" s="119" t="s">
        <v>238</v>
      </c>
      <c r="F86" s="119" t="s">
        <v>239</v>
      </c>
      <c r="G86" s="119"/>
      <c r="H86" s="126">
        <f>H88</f>
        <v>0</v>
      </c>
      <c r="J86" s="196"/>
      <c r="K86" s="203"/>
      <c r="L86" s="196"/>
    </row>
    <row r="87" spans="1:12" ht="12.75" customHeight="1" hidden="1">
      <c r="A87" s="125" t="s">
        <v>189</v>
      </c>
      <c r="B87" s="119" t="s">
        <v>167</v>
      </c>
      <c r="C87" s="119" t="s">
        <v>165</v>
      </c>
      <c r="D87" s="119" t="s">
        <v>233</v>
      </c>
      <c r="E87" s="119" t="s">
        <v>238</v>
      </c>
      <c r="F87" s="119" t="s">
        <v>239</v>
      </c>
      <c r="G87" s="119" t="s">
        <v>190</v>
      </c>
      <c r="H87" s="126">
        <f>H88</f>
        <v>0</v>
      </c>
      <c r="J87" s="196"/>
      <c r="K87" s="203"/>
      <c r="L87" s="196"/>
    </row>
    <row r="88" spans="1:12" ht="12.75" customHeight="1" hidden="1">
      <c r="A88" s="125" t="s">
        <v>220</v>
      </c>
      <c r="B88" s="119" t="s">
        <v>167</v>
      </c>
      <c r="C88" s="119" t="s">
        <v>165</v>
      </c>
      <c r="D88" s="119" t="s">
        <v>233</v>
      </c>
      <c r="E88" s="119" t="s">
        <v>238</v>
      </c>
      <c r="F88" s="119" t="s">
        <v>239</v>
      </c>
      <c r="G88" s="119" t="s">
        <v>221</v>
      </c>
      <c r="H88" s="126"/>
      <c r="J88" s="196"/>
      <c r="K88" s="203"/>
      <c r="L88" s="196"/>
    </row>
    <row r="89" spans="1:11" ht="36.75">
      <c r="A89" s="157" t="s">
        <v>240</v>
      </c>
      <c r="B89" s="101" t="s">
        <v>167</v>
      </c>
      <c r="C89" s="101" t="s">
        <v>165</v>
      </c>
      <c r="D89" s="101" t="s">
        <v>233</v>
      </c>
      <c r="E89" s="101" t="s">
        <v>241</v>
      </c>
      <c r="F89" s="101"/>
      <c r="G89" s="101"/>
      <c r="H89" s="128">
        <f>H90</f>
        <v>300.001</v>
      </c>
      <c r="K89" s="203"/>
    </row>
    <row r="90" spans="1:12" ht="12.75" customHeight="1">
      <c r="A90" s="125" t="s">
        <v>237</v>
      </c>
      <c r="B90" s="119" t="s">
        <v>167</v>
      </c>
      <c r="C90" s="119" t="s">
        <v>165</v>
      </c>
      <c r="D90" s="119" t="s">
        <v>233</v>
      </c>
      <c r="E90" s="119" t="s">
        <v>241</v>
      </c>
      <c r="F90" s="119" t="s">
        <v>239</v>
      </c>
      <c r="G90" s="119"/>
      <c r="H90" s="126">
        <f>H92</f>
        <v>300.001</v>
      </c>
      <c r="J90" s="196"/>
      <c r="K90" s="203"/>
      <c r="L90" s="196"/>
    </row>
    <row r="91" spans="1:12" ht="12.75" customHeight="1">
      <c r="A91" s="125" t="s">
        <v>189</v>
      </c>
      <c r="B91" s="119" t="s">
        <v>167</v>
      </c>
      <c r="C91" s="119" t="s">
        <v>165</v>
      </c>
      <c r="D91" s="119" t="s">
        <v>233</v>
      </c>
      <c r="E91" s="119" t="s">
        <v>241</v>
      </c>
      <c r="F91" s="119" t="s">
        <v>239</v>
      </c>
      <c r="G91" s="119" t="s">
        <v>190</v>
      </c>
      <c r="H91" s="126">
        <f>H92</f>
        <v>300.001</v>
      </c>
      <c r="J91" s="196"/>
      <c r="K91" s="203"/>
      <c r="L91" s="196"/>
    </row>
    <row r="92" spans="1:12" ht="12.75" customHeight="1">
      <c r="A92" s="125" t="s">
        <v>220</v>
      </c>
      <c r="B92" s="119" t="s">
        <v>167</v>
      </c>
      <c r="C92" s="119" t="s">
        <v>165</v>
      </c>
      <c r="D92" s="119" t="s">
        <v>233</v>
      </c>
      <c r="E92" s="119" t="s">
        <v>241</v>
      </c>
      <c r="F92" s="119" t="s">
        <v>239</v>
      </c>
      <c r="G92" s="119" t="s">
        <v>221</v>
      </c>
      <c r="H92" s="126">
        <f>300+0.001</f>
        <v>300.001</v>
      </c>
      <c r="J92" s="196"/>
      <c r="K92" s="203"/>
      <c r="L92" s="196"/>
    </row>
    <row r="93" spans="1:12" ht="12.75" customHeight="1" hidden="1">
      <c r="A93" s="124" t="s">
        <v>242</v>
      </c>
      <c r="B93" s="108" t="s">
        <v>167</v>
      </c>
      <c r="C93" s="108" t="s">
        <v>165</v>
      </c>
      <c r="D93" s="108" t="s">
        <v>233</v>
      </c>
      <c r="E93" s="108" t="s">
        <v>243</v>
      </c>
      <c r="F93" s="108"/>
      <c r="G93" s="108"/>
      <c r="H93" s="123">
        <f>H94</f>
        <v>0</v>
      </c>
      <c r="J93" s="196"/>
      <c r="K93" s="203"/>
      <c r="L93" s="196"/>
    </row>
    <row r="94" spans="1:12" ht="12.75" customHeight="1" hidden="1">
      <c r="A94" s="125" t="s">
        <v>237</v>
      </c>
      <c r="B94" s="119" t="s">
        <v>167</v>
      </c>
      <c r="C94" s="119" t="s">
        <v>165</v>
      </c>
      <c r="D94" s="119" t="s">
        <v>233</v>
      </c>
      <c r="E94" s="119" t="s">
        <v>243</v>
      </c>
      <c r="F94" s="119" t="s">
        <v>239</v>
      </c>
      <c r="G94" s="119" t="s">
        <v>190</v>
      </c>
      <c r="H94" s="126">
        <f>H95</f>
        <v>0</v>
      </c>
      <c r="J94" s="196"/>
      <c r="K94" s="203"/>
      <c r="L94" s="196"/>
    </row>
    <row r="95" spans="1:12" ht="12.75" customHeight="1" hidden="1">
      <c r="A95" s="125" t="s">
        <v>220</v>
      </c>
      <c r="B95" s="119" t="s">
        <v>167</v>
      </c>
      <c r="C95" s="119" t="s">
        <v>165</v>
      </c>
      <c r="D95" s="119" t="s">
        <v>233</v>
      </c>
      <c r="E95" s="119" t="s">
        <v>243</v>
      </c>
      <c r="F95" s="119" t="s">
        <v>239</v>
      </c>
      <c r="G95" s="119" t="s">
        <v>221</v>
      </c>
      <c r="H95" s="126"/>
      <c r="J95" s="196"/>
      <c r="K95" s="203"/>
      <c r="L95" s="196"/>
    </row>
    <row r="96" spans="1:12" s="204" customFormat="1" ht="12.75" customHeight="1" hidden="1">
      <c r="A96" s="107" t="s">
        <v>244</v>
      </c>
      <c r="B96" s="108"/>
      <c r="C96" s="108" t="s">
        <v>165</v>
      </c>
      <c r="D96" s="108" t="s">
        <v>245</v>
      </c>
      <c r="E96" s="108"/>
      <c r="F96" s="108"/>
      <c r="G96" s="108"/>
      <c r="H96" s="123">
        <f>H97+H102</f>
        <v>0</v>
      </c>
      <c r="J96" s="205"/>
      <c r="K96" s="203"/>
      <c r="L96" s="205"/>
    </row>
    <row r="97" spans="1:229" ht="12.75" customHeight="1" hidden="1">
      <c r="A97" s="124" t="s">
        <v>246</v>
      </c>
      <c r="B97" s="108" t="s">
        <v>167</v>
      </c>
      <c r="C97" s="108" t="s">
        <v>165</v>
      </c>
      <c r="D97" s="108" t="s">
        <v>245</v>
      </c>
      <c r="E97" s="108" t="s">
        <v>247</v>
      </c>
      <c r="F97" s="108"/>
      <c r="G97" s="108"/>
      <c r="H97" s="123">
        <f>H98</f>
        <v>0</v>
      </c>
      <c r="J97" s="196"/>
      <c r="K97" s="203"/>
      <c r="L97" s="196"/>
      <c r="Q97" s="207"/>
      <c r="R97" s="208"/>
      <c r="S97" s="209"/>
      <c r="T97" s="209"/>
      <c r="U97" s="209"/>
      <c r="V97" s="209"/>
      <c r="W97" s="210"/>
      <c r="X97" s="209"/>
      <c r="Y97" s="211"/>
      <c r="AC97" s="192"/>
      <c r="AK97" s="207"/>
      <c r="AL97" s="208"/>
      <c r="AM97" s="209"/>
      <c r="AN97" s="209"/>
      <c r="AO97" s="209"/>
      <c r="AP97" s="209"/>
      <c r="AQ97" s="210"/>
      <c r="AR97" s="209"/>
      <c r="AS97" s="211"/>
      <c r="AW97" s="192"/>
      <c r="BE97" s="207"/>
      <c r="BF97" s="208"/>
      <c r="BG97" s="209"/>
      <c r="BH97" s="209"/>
      <c r="BI97" s="209"/>
      <c r="BJ97" s="209"/>
      <c r="BK97" s="210"/>
      <c r="BL97" s="209"/>
      <c r="BM97" s="211"/>
      <c r="BQ97" s="192"/>
      <c r="BY97" s="207"/>
      <c r="BZ97" s="208"/>
      <c r="CA97" s="209"/>
      <c r="CB97" s="209"/>
      <c r="CC97" s="209"/>
      <c r="CD97" s="209"/>
      <c r="CE97" s="210"/>
      <c r="CF97" s="209"/>
      <c r="CG97" s="211"/>
      <c r="CK97" s="192"/>
      <c r="CS97" s="207"/>
      <c r="CT97" s="208"/>
      <c r="CU97" s="209"/>
      <c r="CV97" s="209"/>
      <c r="CW97" s="209"/>
      <c r="CX97" s="209"/>
      <c r="CY97" s="210"/>
      <c r="CZ97" s="209"/>
      <c r="DA97" s="211"/>
      <c r="DE97" s="192"/>
      <c r="DM97" s="207"/>
      <c r="DN97" s="208"/>
      <c r="DO97" s="209"/>
      <c r="DP97" s="209"/>
      <c r="DQ97" s="209"/>
      <c r="DR97" s="209"/>
      <c r="DS97" s="210"/>
      <c r="DT97" s="209"/>
      <c r="DU97" s="211"/>
      <c r="DY97" s="192"/>
      <c r="EG97" s="207"/>
      <c r="EH97" s="208"/>
      <c r="EI97" s="209"/>
      <c r="EJ97" s="209"/>
      <c r="EK97" s="209"/>
      <c r="EL97" s="209"/>
      <c r="EM97" s="210"/>
      <c r="EN97" s="209"/>
      <c r="EO97" s="211"/>
      <c r="ES97" s="192"/>
      <c r="FA97" s="207"/>
      <c r="FB97" s="208"/>
      <c r="FC97" s="209"/>
      <c r="FD97" s="209"/>
      <c r="FE97" s="209"/>
      <c r="FF97" s="209"/>
      <c r="FG97" s="210"/>
      <c r="FH97" s="209"/>
      <c r="FI97" s="211"/>
      <c r="FM97" s="192"/>
      <c r="FU97" s="207"/>
      <c r="FV97" s="208"/>
      <c r="FW97" s="209"/>
      <c r="FX97" s="209"/>
      <c r="FY97" s="209"/>
      <c r="FZ97" s="209"/>
      <c r="GA97" s="210"/>
      <c r="GB97" s="209"/>
      <c r="GC97" s="211"/>
      <c r="GG97" s="192"/>
      <c r="GO97" s="207"/>
      <c r="GP97" s="208"/>
      <c r="GQ97" s="209"/>
      <c r="GR97" s="209"/>
      <c r="GS97" s="209"/>
      <c r="GT97" s="209"/>
      <c r="GU97" s="210"/>
      <c r="GV97" s="209"/>
      <c r="GW97" s="211"/>
      <c r="HA97" s="192"/>
      <c r="HI97" s="207"/>
      <c r="HJ97" s="208"/>
      <c r="HK97" s="209"/>
      <c r="HL97" s="209"/>
      <c r="HM97" s="209"/>
      <c r="HN97" s="209"/>
      <c r="HO97" s="210"/>
      <c r="HP97" s="209"/>
      <c r="HQ97" s="211"/>
      <c r="HU97" s="192"/>
    </row>
    <row r="98" spans="1:12" ht="12.75" customHeight="1" hidden="1">
      <c r="A98" s="47" t="s">
        <v>158</v>
      </c>
      <c r="B98" s="119" t="s">
        <v>167</v>
      </c>
      <c r="C98" s="119" t="s">
        <v>165</v>
      </c>
      <c r="D98" s="119" t="s">
        <v>245</v>
      </c>
      <c r="E98" s="119" t="s">
        <v>247</v>
      </c>
      <c r="F98" s="119" t="s">
        <v>159</v>
      </c>
      <c r="G98" s="119"/>
      <c r="H98" s="126">
        <f>H99</f>
        <v>0</v>
      </c>
      <c r="J98" s="196"/>
      <c r="K98" s="203"/>
      <c r="L98" s="196"/>
    </row>
    <row r="99" spans="1:12" ht="12.75" customHeight="1" hidden="1">
      <c r="A99" s="137" t="s">
        <v>196</v>
      </c>
      <c r="B99" s="119" t="s">
        <v>167</v>
      </c>
      <c r="C99" s="119" t="s">
        <v>165</v>
      </c>
      <c r="D99" s="119" t="s">
        <v>245</v>
      </c>
      <c r="E99" s="119" t="s">
        <v>247</v>
      </c>
      <c r="F99" s="119" t="s">
        <v>159</v>
      </c>
      <c r="G99" s="119" t="s">
        <v>197</v>
      </c>
      <c r="H99" s="126">
        <f>H100</f>
        <v>0</v>
      </c>
      <c r="J99" s="196"/>
      <c r="K99" s="203"/>
      <c r="L99" s="196"/>
    </row>
    <row r="100" spans="1:12" ht="12.75" customHeight="1" hidden="1">
      <c r="A100" s="47" t="s">
        <v>219</v>
      </c>
      <c r="B100" s="119" t="s">
        <v>167</v>
      </c>
      <c r="C100" s="119" t="s">
        <v>165</v>
      </c>
      <c r="D100" s="119" t="s">
        <v>245</v>
      </c>
      <c r="E100" s="119" t="s">
        <v>247</v>
      </c>
      <c r="F100" s="119" t="s">
        <v>159</v>
      </c>
      <c r="G100" s="119" t="s">
        <v>174</v>
      </c>
      <c r="H100" s="126">
        <f>H101</f>
        <v>0</v>
      </c>
      <c r="J100" s="196"/>
      <c r="K100" s="203"/>
      <c r="L100" s="196"/>
    </row>
    <row r="101" spans="1:12" ht="12.75" customHeight="1" hidden="1">
      <c r="A101" s="47" t="s">
        <v>222</v>
      </c>
      <c r="B101" s="119" t="s">
        <v>167</v>
      </c>
      <c r="C101" s="119" t="s">
        <v>165</v>
      </c>
      <c r="D101" s="119" t="s">
        <v>245</v>
      </c>
      <c r="E101" s="119" t="s">
        <v>247</v>
      </c>
      <c r="F101" s="119" t="s">
        <v>159</v>
      </c>
      <c r="G101" s="119" t="s">
        <v>184</v>
      </c>
      <c r="H101" s="127"/>
      <c r="J101" s="196"/>
      <c r="K101" s="203"/>
      <c r="L101" s="196"/>
    </row>
    <row r="102" spans="1:12" ht="12.75" customHeight="1" hidden="1">
      <c r="A102" s="135" t="s">
        <v>248</v>
      </c>
      <c r="B102" s="108" t="s">
        <v>167</v>
      </c>
      <c r="C102" s="136" t="s">
        <v>165</v>
      </c>
      <c r="D102" s="136" t="s">
        <v>245</v>
      </c>
      <c r="E102" s="158">
        <v>3400300</v>
      </c>
      <c r="F102" s="108"/>
      <c r="G102" s="108"/>
      <c r="H102" s="128">
        <f>H103</f>
        <v>0</v>
      </c>
      <c r="J102" s="196"/>
      <c r="K102" s="203"/>
      <c r="L102" s="196"/>
    </row>
    <row r="103" spans="1:12" ht="12.75" customHeight="1" hidden="1">
      <c r="A103" s="137" t="s">
        <v>158</v>
      </c>
      <c r="B103" s="119" t="s">
        <v>167</v>
      </c>
      <c r="C103" s="138" t="s">
        <v>165</v>
      </c>
      <c r="D103" s="138" t="s">
        <v>245</v>
      </c>
      <c r="E103" s="159">
        <v>3400300</v>
      </c>
      <c r="F103" s="138" t="s">
        <v>159</v>
      </c>
      <c r="G103" s="138"/>
      <c r="H103" s="127">
        <f>H104</f>
        <v>0</v>
      </c>
      <c r="J103" s="196"/>
      <c r="K103" s="203"/>
      <c r="L103" s="196"/>
    </row>
    <row r="104" spans="1:12" ht="12.75" customHeight="1" hidden="1">
      <c r="A104" s="137" t="s">
        <v>196</v>
      </c>
      <c r="B104" s="119" t="s">
        <v>167</v>
      </c>
      <c r="C104" s="138" t="s">
        <v>165</v>
      </c>
      <c r="D104" s="138" t="s">
        <v>245</v>
      </c>
      <c r="E104" s="159">
        <v>3400300</v>
      </c>
      <c r="F104" s="138" t="s">
        <v>159</v>
      </c>
      <c r="G104" s="138" t="s">
        <v>197</v>
      </c>
      <c r="H104" s="127">
        <f>H105</f>
        <v>0</v>
      </c>
      <c r="J104" s="196"/>
      <c r="K104" s="203"/>
      <c r="L104" s="196"/>
    </row>
    <row r="105" spans="1:12" ht="12.75" customHeight="1" hidden="1">
      <c r="A105" s="137" t="s">
        <v>219</v>
      </c>
      <c r="B105" s="119" t="s">
        <v>167</v>
      </c>
      <c r="C105" s="138" t="s">
        <v>165</v>
      </c>
      <c r="D105" s="138" t="s">
        <v>245</v>
      </c>
      <c r="E105" s="159">
        <v>3400300</v>
      </c>
      <c r="F105" s="138" t="s">
        <v>159</v>
      </c>
      <c r="G105" s="160">
        <v>220</v>
      </c>
      <c r="H105" s="127">
        <f>H106</f>
        <v>0</v>
      </c>
      <c r="J105" s="196"/>
      <c r="K105" s="203"/>
      <c r="L105" s="196"/>
    </row>
    <row r="106" spans="1:12" ht="12.75" customHeight="1" hidden="1">
      <c r="A106" s="137" t="s">
        <v>222</v>
      </c>
      <c r="B106" s="119" t="s">
        <v>167</v>
      </c>
      <c r="C106" s="138" t="s">
        <v>165</v>
      </c>
      <c r="D106" s="138" t="s">
        <v>245</v>
      </c>
      <c r="E106" s="159">
        <v>3400300</v>
      </c>
      <c r="F106" s="138" t="s">
        <v>159</v>
      </c>
      <c r="G106" s="160">
        <v>226</v>
      </c>
      <c r="H106" s="127"/>
      <c r="J106" s="196"/>
      <c r="K106" s="203"/>
      <c r="L106" s="196"/>
    </row>
    <row r="107" spans="1:12" ht="14.25" customHeight="1">
      <c r="A107" s="107" t="s">
        <v>249</v>
      </c>
      <c r="B107" s="119"/>
      <c r="C107" s="149" t="s">
        <v>225</v>
      </c>
      <c r="D107" s="109"/>
      <c r="E107" s="109"/>
      <c r="F107" s="109"/>
      <c r="G107" s="108"/>
      <c r="H107" s="110">
        <f>H138+H159+H108</f>
        <v>53420.16826</v>
      </c>
      <c r="J107" s="196"/>
      <c r="K107" s="203"/>
      <c r="L107" s="196"/>
    </row>
    <row r="108" spans="1:12" ht="12.75" customHeight="1">
      <c r="A108" s="25" t="s">
        <v>250</v>
      </c>
      <c r="B108" s="108"/>
      <c r="C108" s="108" t="s">
        <v>225</v>
      </c>
      <c r="D108" s="108" t="s">
        <v>151</v>
      </c>
      <c r="E108" s="108"/>
      <c r="F108" s="108"/>
      <c r="G108" s="108"/>
      <c r="H108" s="123">
        <f>H109+H112+H118+H128+H133+H123</f>
        <v>18916.066</v>
      </c>
      <c r="J108" s="196"/>
      <c r="K108" s="203"/>
      <c r="L108" s="196"/>
    </row>
    <row r="109" spans="1:12" s="204" customFormat="1" ht="12.75">
      <c r="A109" s="161" t="s">
        <v>251</v>
      </c>
      <c r="B109" s="108" t="s">
        <v>167</v>
      </c>
      <c r="C109" s="108" t="s">
        <v>225</v>
      </c>
      <c r="D109" s="108" t="s">
        <v>151</v>
      </c>
      <c r="E109" s="108" t="s">
        <v>252</v>
      </c>
      <c r="F109" s="108"/>
      <c r="G109" s="108"/>
      <c r="H109" s="123">
        <f>H110</f>
        <v>1769.7600000000002</v>
      </c>
      <c r="J109" s="205"/>
      <c r="K109" s="203"/>
      <c r="L109" s="205"/>
    </row>
    <row r="110" spans="1:12" ht="16.5" customHeight="1">
      <c r="A110" s="125" t="s">
        <v>158</v>
      </c>
      <c r="B110" s="119" t="s">
        <v>167</v>
      </c>
      <c r="C110" s="119" t="s">
        <v>225</v>
      </c>
      <c r="D110" s="119" t="s">
        <v>151</v>
      </c>
      <c r="E110" s="119" t="s">
        <v>252</v>
      </c>
      <c r="F110" s="119" t="s">
        <v>159</v>
      </c>
      <c r="G110" s="119"/>
      <c r="H110" s="126">
        <f>H111</f>
        <v>1769.7600000000002</v>
      </c>
      <c r="J110" s="196"/>
      <c r="K110" s="203"/>
      <c r="L110" s="196"/>
    </row>
    <row r="111" spans="1:12" ht="12.75" customHeight="1">
      <c r="A111" s="125" t="s">
        <v>253</v>
      </c>
      <c r="B111" s="119" t="s">
        <v>167</v>
      </c>
      <c r="C111" s="119" t="s">
        <v>225</v>
      </c>
      <c r="D111" s="119" t="s">
        <v>151</v>
      </c>
      <c r="E111" s="119" t="s">
        <v>252</v>
      </c>
      <c r="F111" s="119" t="s">
        <v>159</v>
      </c>
      <c r="G111" s="119" t="s">
        <v>182</v>
      </c>
      <c r="H111" s="127">
        <f>3451.2+2564.123-345.563-3500-400</f>
        <v>1769.7600000000002</v>
      </c>
      <c r="I111" s="183">
        <f>3000-500</f>
        <v>2500</v>
      </c>
      <c r="J111" s="196"/>
      <c r="K111" s="203"/>
      <c r="L111" s="196"/>
    </row>
    <row r="112" spans="1:12" s="204" customFormat="1" ht="24.75" customHeight="1">
      <c r="A112" s="124" t="s">
        <v>254</v>
      </c>
      <c r="B112" s="108" t="s">
        <v>167</v>
      </c>
      <c r="C112" s="108" t="s">
        <v>225</v>
      </c>
      <c r="D112" s="108" t="s">
        <v>151</v>
      </c>
      <c r="E112" s="108" t="s">
        <v>255</v>
      </c>
      <c r="F112" s="108"/>
      <c r="G112" s="108"/>
      <c r="H112" s="128">
        <f>H113</f>
        <v>6785.150000000001</v>
      </c>
      <c r="J112" s="205"/>
      <c r="K112" s="203"/>
      <c r="L112" s="205"/>
    </row>
    <row r="113" spans="1:12" ht="12.75" customHeight="1">
      <c r="A113" s="125" t="s">
        <v>237</v>
      </c>
      <c r="B113" s="119" t="s">
        <v>167</v>
      </c>
      <c r="C113" s="119" t="s">
        <v>225</v>
      </c>
      <c r="D113" s="119" t="s">
        <v>151</v>
      </c>
      <c r="E113" s="119" t="s">
        <v>255</v>
      </c>
      <c r="F113" s="119" t="s">
        <v>159</v>
      </c>
      <c r="G113" s="119"/>
      <c r="H113" s="127">
        <f>H114+H116</f>
        <v>6785.150000000001</v>
      </c>
      <c r="J113" s="196"/>
      <c r="K113" s="203"/>
      <c r="L113" s="196"/>
    </row>
    <row r="114" spans="1:12" ht="12.75" customHeight="1">
      <c r="A114" s="125" t="s">
        <v>196</v>
      </c>
      <c r="B114" s="119" t="s">
        <v>167</v>
      </c>
      <c r="C114" s="119" t="s">
        <v>225</v>
      </c>
      <c r="D114" s="119" t="s">
        <v>151</v>
      </c>
      <c r="E114" s="119" t="s">
        <v>255</v>
      </c>
      <c r="F114" s="119" t="s">
        <v>159</v>
      </c>
      <c r="G114" s="119" t="s">
        <v>197</v>
      </c>
      <c r="H114" s="127">
        <f>H115</f>
        <v>1629.3</v>
      </c>
      <c r="J114" s="196"/>
      <c r="K114" s="203"/>
      <c r="L114" s="196"/>
    </row>
    <row r="115" spans="1:12" ht="12.75" customHeight="1">
      <c r="A115" s="153" t="s">
        <v>222</v>
      </c>
      <c r="B115" s="119" t="s">
        <v>167</v>
      </c>
      <c r="C115" s="119" t="s">
        <v>225</v>
      </c>
      <c r="D115" s="119" t="s">
        <v>151</v>
      </c>
      <c r="E115" s="119" t="s">
        <v>255</v>
      </c>
      <c r="F115" s="119" t="s">
        <v>159</v>
      </c>
      <c r="G115" s="119" t="s">
        <v>184</v>
      </c>
      <c r="H115" s="127">
        <v>1629.3</v>
      </c>
      <c r="J115" s="196"/>
      <c r="K115" s="203"/>
      <c r="L115" s="196"/>
    </row>
    <row r="116" spans="1:12" ht="12.75" customHeight="1">
      <c r="A116" s="125" t="s">
        <v>189</v>
      </c>
      <c r="B116" s="119" t="s">
        <v>167</v>
      </c>
      <c r="C116" s="119" t="s">
        <v>225</v>
      </c>
      <c r="D116" s="119" t="s">
        <v>151</v>
      </c>
      <c r="E116" s="119" t="s">
        <v>255</v>
      </c>
      <c r="F116" s="119" t="s">
        <v>239</v>
      </c>
      <c r="G116" s="119" t="s">
        <v>190</v>
      </c>
      <c r="H116" s="127">
        <f>H117</f>
        <v>5155.85</v>
      </c>
      <c r="J116" s="196"/>
      <c r="K116" s="203"/>
      <c r="L116" s="196"/>
    </row>
    <row r="117" spans="1:12" ht="12.75" customHeight="1">
      <c r="A117" s="125" t="s">
        <v>220</v>
      </c>
      <c r="B117" s="119" t="s">
        <v>167</v>
      </c>
      <c r="C117" s="119" t="s">
        <v>225</v>
      </c>
      <c r="D117" s="119" t="s">
        <v>151</v>
      </c>
      <c r="E117" s="119" t="s">
        <v>255</v>
      </c>
      <c r="F117" s="119" t="s">
        <v>239</v>
      </c>
      <c r="G117" s="119" t="s">
        <v>221</v>
      </c>
      <c r="H117" s="127">
        <f>5155.85</f>
        <v>5155.85</v>
      </c>
      <c r="J117" s="196"/>
      <c r="K117" s="203"/>
      <c r="L117" s="196"/>
    </row>
    <row r="118" spans="1:12" ht="24.75" customHeight="1">
      <c r="A118" s="162" t="s">
        <v>256</v>
      </c>
      <c r="B118" s="163" t="s">
        <v>167</v>
      </c>
      <c r="C118" s="163" t="s">
        <v>225</v>
      </c>
      <c r="D118" s="163" t="s">
        <v>151</v>
      </c>
      <c r="E118" s="163" t="s">
        <v>257</v>
      </c>
      <c r="F118" s="163"/>
      <c r="G118" s="163"/>
      <c r="H118" s="164">
        <f>H119</f>
        <v>6990.739</v>
      </c>
      <c r="J118" s="196"/>
      <c r="K118" s="203"/>
      <c r="L118" s="196"/>
    </row>
    <row r="119" spans="1:12" ht="12.75" customHeight="1">
      <c r="A119" s="165" t="s">
        <v>258</v>
      </c>
      <c r="B119" s="166" t="s">
        <v>167</v>
      </c>
      <c r="C119" s="166" t="s">
        <v>225</v>
      </c>
      <c r="D119" s="166" t="s">
        <v>151</v>
      </c>
      <c r="E119" s="166" t="s">
        <v>257</v>
      </c>
      <c r="F119" s="166" t="s">
        <v>229</v>
      </c>
      <c r="G119" s="166"/>
      <c r="H119" s="167">
        <f>H120</f>
        <v>6990.739</v>
      </c>
      <c r="J119" s="196"/>
      <c r="K119" s="203"/>
      <c r="L119" s="196"/>
    </row>
    <row r="120" spans="1:12" ht="12.75" customHeight="1">
      <c r="A120" s="165" t="s">
        <v>196</v>
      </c>
      <c r="B120" s="166" t="s">
        <v>167</v>
      </c>
      <c r="C120" s="166" t="s">
        <v>225</v>
      </c>
      <c r="D120" s="166" t="s">
        <v>151</v>
      </c>
      <c r="E120" s="166" t="s">
        <v>257</v>
      </c>
      <c r="F120" s="166" t="s">
        <v>229</v>
      </c>
      <c r="G120" s="166" t="s">
        <v>197</v>
      </c>
      <c r="H120" s="167">
        <f>H121</f>
        <v>6990.739</v>
      </c>
      <c r="J120" s="196"/>
      <c r="K120" s="203"/>
      <c r="L120" s="196"/>
    </row>
    <row r="121" spans="1:12" ht="12.75" customHeight="1">
      <c r="A121" s="169" t="s">
        <v>262</v>
      </c>
      <c r="B121" s="166" t="s">
        <v>167</v>
      </c>
      <c r="C121" s="166" t="s">
        <v>225</v>
      </c>
      <c r="D121" s="166" t="s">
        <v>151</v>
      </c>
      <c r="E121" s="166" t="s">
        <v>257</v>
      </c>
      <c r="F121" s="166" t="s">
        <v>229</v>
      </c>
      <c r="G121" s="166" t="s">
        <v>263</v>
      </c>
      <c r="H121" s="167">
        <f>H122</f>
        <v>6990.739</v>
      </c>
      <c r="J121" s="196"/>
      <c r="K121" s="203"/>
      <c r="L121" s="196"/>
    </row>
    <row r="122" spans="1:12" ht="24.75" customHeight="1">
      <c r="A122" s="169" t="s">
        <v>230</v>
      </c>
      <c r="B122" s="166" t="s">
        <v>167</v>
      </c>
      <c r="C122" s="166" t="s">
        <v>225</v>
      </c>
      <c r="D122" s="166" t="s">
        <v>151</v>
      </c>
      <c r="E122" s="166" t="s">
        <v>257</v>
      </c>
      <c r="F122" s="166" t="s">
        <v>229</v>
      </c>
      <c r="G122" s="166" t="s">
        <v>231</v>
      </c>
      <c r="H122" s="167">
        <v>6990.739</v>
      </c>
      <c r="J122" s="196"/>
      <c r="K122" s="203"/>
      <c r="L122" s="196"/>
    </row>
    <row r="123" spans="1:12" ht="24.75" customHeight="1">
      <c r="A123" s="162" t="s">
        <v>259</v>
      </c>
      <c r="B123" s="163" t="s">
        <v>167</v>
      </c>
      <c r="C123" s="163" t="s">
        <v>225</v>
      </c>
      <c r="D123" s="163" t="s">
        <v>151</v>
      </c>
      <c r="E123" s="163" t="s">
        <v>260</v>
      </c>
      <c r="F123" s="163"/>
      <c r="G123" s="163"/>
      <c r="H123" s="164">
        <f>H124</f>
        <v>2524.854</v>
      </c>
      <c r="J123" s="196"/>
      <c r="K123" s="203"/>
      <c r="L123" s="196"/>
    </row>
    <row r="124" spans="1:12" ht="12.75">
      <c r="A124" s="165" t="s">
        <v>258</v>
      </c>
      <c r="B124" s="166" t="s">
        <v>167</v>
      </c>
      <c r="C124" s="166" t="s">
        <v>225</v>
      </c>
      <c r="D124" s="166" t="s">
        <v>151</v>
      </c>
      <c r="E124" s="166" t="s">
        <v>260</v>
      </c>
      <c r="F124" s="166" t="s">
        <v>229</v>
      </c>
      <c r="G124" s="166"/>
      <c r="H124" s="167">
        <f>H125</f>
        <v>2524.854</v>
      </c>
      <c r="J124" s="196"/>
      <c r="K124" s="203"/>
      <c r="L124" s="196"/>
    </row>
    <row r="125" spans="1:12" ht="12.75">
      <c r="A125" s="165" t="s">
        <v>196</v>
      </c>
      <c r="B125" s="166" t="s">
        <v>167</v>
      </c>
      <c r="C125" s="166" t="s">
        <v>225</v>
      </c>
      <c r="D125" s="166" t="s">
        <v>151</v>
      </c>
      <c r="E125" s="166" t="s">
        <v>260</v>
      </c>
      <c r="F125" s="166" t="s">
        <v>229</v>
      </c>
      <c r="G125" s="166" t="s">
        <v>197</v>
      </c>
      <c r="H125" s="167">
        <f>H127</f>
        <v>2524.854</v>
      </c>
      <c r="J125" s="196"/>
      <c r="K125" s="203"/>
      <c r="L125" s="196"/>
    </row>
    <row r="126" spans="1:12" ht="12.75">
      <c r="A126" s="165" t="s">
        <v>262</v>
      </c>
      <c r="B126" s="166" t="s">
        <v>167</v>
      </c>
      <c r="C126" s="166" t="s">
        <v>225</v>
      </c>
      <c r="D126" s="166" t="s">
        <v>151</v>
      </c>
      <c r="E126" s="166" t="s">
        <v>260</v>
      </c>
      <c r="F126" s="166" t="s">
        <v>229</v>
      </c>
      <c r="G126" s="166" t="s">
        <v>263</v>
      </c>
      <c r="H126" s="167">
        <f>H127</f>
        <v>2524.854</v>
      </c>
      <c r="J126" s="196"/>
      <c r="K126" s="203"/>
      <c r="L126" s="196"/>
    </row>
    <row r="127" spans="1:12" ht="24.75" customHeight="1">
      <c r="A127" s="169" t="s">
        <v>230</v>
      </c>
      <c r="B127" s="166" t="s">
        <v>167</v>
      </c>
      <c r="C127" s="166" t="s">
        <v>225</v>
      </c>
      <c r="D127" s="166" t="s">
        <v>151</v>
      </c>
      <c r="E127" s="166" t="s">
        <v>260</v>
      </c>
      <c r="F127" s="166" t="s">
        <v>229</v>
      </c>
      <c r="G127" s="166" t="s">
        <v>231</v>
      </c>
      <c r="H127" s="167">
        <v>2524.854</v>
      </c>
      <c r="J127" s="196"/>
      <c r="K127" s="203"/>
      <c r="L127" s="196"/>
    </row>
    <row r="128" spans="1:12" ht="24.75" customHeight="1">
      <c r="A128" s="124" t="s">
        <v>261</v>
      </c>
      <c r="B128" s="108" t="s">
        <v>167</v>
      </c>
      <c r="C128" s="108" t="s">
        <v>225</v>
      </c>
      <c r="D128" s="108" t="s">
        <v>151</v>
      </c>
      <c r="E128" s="108" t="s">
        <v>260</v>
      </c>
      <c r="F128" s="108"/>
      <c r="G128" s="108"/>
      <c r="H128" s="128">
        <f>H129</f>
        <v>445.563</v>
      </c>
      <c r="J128" s="196"/>
      <c r="K128" s="203"/>
      <c r="L128" s="196"/>
    </row>
    <row r="129" spans="1:12" ht="15.75" customHeight="1">
      <c r="A129" s="125" t="s">
        <v>258</v>
      </c>
      <c r="B129" s="119" t="s">
        <v>167</v>
      </c>
      <c r="C129" s="119" t="s">
        <v>225</v>
      </c>
      <c r="D129" s="119" t="s">
        <v>151</v>
      </c>
      <c r="E129" s="119" t="s">
        <v>260</v>
      </c>
      <c r="F129" s="119" t="s">
        <v>229</v>
      </c>
      <c r="G129" s="119"/>
      <c r="H129" s="127">
        <f>H130</f>
        <v>445.563</v>
      </c>
      <c r="J129" s="196"/>
      <c r="K129" s="203"/>
      <c r="L129" s="196"/>
    </row>
    <row r="130" spans="1:12" ht="12" customHeight="1">
      <c r="A130" s="125" t="s">
        <v>196</v>
      </c>
      <c r="B130" s="119" t="s">
        <v>167</v>
      </c>
      <c r="C130" s="119" t="s">
        <v>225</v>
      </c>
      <c r="D130" s="119" t="s">
        <v>151</v>
      </c>
      <c r="E130" s="119" t="s">
        <v>260</v>
      </c>
      <c r="F130" s="119" t="s">
        <v>229</v>
      </c>
      <c r="G130" s="119" t="s">
        <v>197</v>
      </c>
      <c r="H130" s="127">
        <f>H131</f>
        <v>445.563</v>
      </c>
      <c r="J130" s="196"/>
      <c r="K130" s="203"/>
      <c r="L130" s="196"/>
    </row>
    <row r="131" spans="1:12" ht="15" customHeight="1">
      <c r="A131" s="125" t="s">
        <v>262</v>
      </c>
      <c r="B131" s="119" t="s">
        <v>167</v>
      </c>
      <c r="C131" s="119" t="s">
        <v>225</v>
      </c>
      <c r="D131" s="119" t="s">
        <v>151</v>
      </c>
      <c r="E131" s="119" t="s">
        <v>260</v>
      </c>
      <c r="F131" s="119" t="s">
        <v>229</v>
      </c>
      <c r="G131" s="119" t="s">
        <v>263</v>
      </c>
      <c r="H131" s="127">
        <f>H132</f>
        <v>445.563</v>
      </c>
      <c r="J131" s="196"/>
      <c r="K131" s="203"/>
      <c r="L131" s="196"/>
    </row>
    <row r="132" spans="1:12" ht="24" customHeight="1">
      <c r="A132" s="47" t="s">
        <v>230</v>
      </c>
      <c r="B132" s="119" t="s">
        <v>167</v>
      </c>
      <c r="C132" s="119" t="s">
        <v>225</v>
      </c>
      <c r="D132" s="119" t="s">
        <v>151</v>
      </c>
      <c r="E132" s="119" t="s">
        <v>260</v>
      </c>
      <c r="F132" s="119" t="s">
        <v>229</v>
      </c>
      <c r="G132" s="119" t="s">
        <v>231</v>
      </c>
      <c r="H132" s="127">
        <f>100+345.563</f>
        <v>445.563</v>
      </c>
      <c r="J132" s="196"/>
      <c r="K132" s="203"/>
      <c r="L132" s="196"/>
    </row>
    <row r="133" spans="1:12" ht="36.75">
      <c r="A133" s="178" t="s">
        <v>264</v>
      </c>
      <c r="B133" s="108" t="s">
        <v>167</v>
      </c>
      <c r="C133" s="108" t="s">
        <v>225</v>
      </c>
      <c r="D133" s="108" t="s">
        <v>151</v>
      </c>
      <c r="E133" s="108" t="s">
        <v>218</v>
      </c>
      <c r="F133" s="108"/>
      <c r="G133" s="108"/>
      <c r="H133" s="128">
        <f>H134</f>
        <v>400</v>
      </c>
      <c r="J133" s="196"/>
      <c r="K133" s="203"/>
      <c r="L133" s="196"/>
    </row>
    <row r="134" spans="1:12" ht="12.75" customHeight="1">
      <c r="A134" s="165" t="s">
        <v>258</v>
      </c>
      <c r="B134" s="119" t="s">
        <v>167</v>
      </c>
      <c r="C134" s="119" t="s">
        <v>225</v>
      </c>
      <c r="D134" s="119" t="s">
        <v>151</v>
      </c>
      <c r="E134" s="119" t="s">
        <v>218</v>
      </c>
      <c r="F134" s="119" t="s">
        <v>229</v>
      </c>
      <c r="G134" s="119"/>
      <c r="H134" s="127">
        <f>H135</f>
        <v>400</v>
      </c>
      <c r="J134" s="196"/>
      <c r="K134" s="203"/>
      <c r="L134" s="196"/>
    </row>
    <row r="135" spans="1:12" ht="12.75" customHeight="1">
      <c r="A135" s="165" t="s">
        <v>196</v>
      </c>
      <c r="B135" s="119" t="s">
        <v>167</v>
      </c>
      <c r="C135" s="119" t="s">
        <v>225</v>
      </c>
      <c r="D135" s="119" t="s">
        <v>151</v>
      </c>
      <c r="E135" s="119" t="s">
        <v>218</v>
      </c>
      <c r="F135" s="119" t="s">
        <v>229</v>
      </c>
      <c r="G135" s="119" t="s">
        <v>197</v>
      </c>
      <c r="H135" s="127">
        <f>H136</f>
        <v>400</v>
      </c>
      <c r="J135" s="196"/>
      <c r="K135" s="203"/>
      <c r="L135" s="196"/>
    </row>
    <row r="136" spans="1:12" ht="12.75" customHeight="1">
      <c r="A136" s="165" t="s">
        <v>262</v>
      </c>
      <c r="B136" s="119" t="s">
        <v>167</v>
      </c>
      <c r="C136" s="119" t="s">
        <v>225</v>
      </c>
      <c r="D136" s="119" t="s">
        <v>151</v>
      </c>
      <c r="E136" s="119" t="s">
        <v>218</v>
      </c>
      <c r="F136" s="119" t="s">
        <v>229</v>
      </c>
      <c r="G136" s="119" t="s">
        <v>263</v>
      </c>
      <c r="H136" s="127">
        <f>H137</f>
        <v>400</v>
      </c>
      <c r="J136" s="196"/>
      <c r="K136" s="203"/>
      <c r="L136" s="196"/>
    </row>
    <row r="137" spans="1:12" ht="23.25">
      <c r="A137" s="169" t="s">
        <v>230</v>
      </c>
      <c r="B137" s="119" t="s">
        <v>167</v>
      </c>
      <c r="C137" s="119" t="s">
        <v>225</v>
      </c>
      <c r="D137" s="119" t="s">
        <v>151</v>
      </c>
      <c r="E137" s="119" t="s">
        <v>218</v>
      </c>
      <c r="F137" s="119" t="s">
        <v>229</v>
      </c>
      <c r="G137" s="119" t="s">
        <v>231</v>
      </c>
      <c r="H137" s="127">
        <v>400</v>
      </c>
      <c r="J137" s="196"/>
      <c r="K137" s="203"/>
      <c r="L137" s="196"/>
    </row>
    <row r="138" spans="1:12" s="204" customFormat="1" ht="12.75" customHeight="1">
      <c r="A138" s="107" t="s">
        <v>265</v>
      </c>
      <c r="B138" s="108"/>
      <c r="C138" s="108" t="s">
        <v>225</v>
      </c>
      <c r="D138" s="108" t="s">
        <v>153</v>
      </c>
      <c r="E138" s="108"/>
      <c r="F138" s="108"/>
      <c r="G138" s="108"/>
      <c r="H138" s="128">
        <f>H139+H155+H148</f>
        <v>7812.95226</v>
      </c>
      <c r="J138" s="205"/>
      <c r="K138" s="203"/>
      <c r="L138" s="205"/>
    </row>
    <row r="139" spans="1:12" ht="12.75" customHeight="1">
      <c r="A139" s="151" t="s">
        <v>266</v>
      </c>
      <c r="B139" s="108" t="s">
        <v>167</v>
      </c>
      <c r="C139" s="170" t="s">
        <v>225</v>
      </c>
      <c r="D139" s="170" t="s">
        <v>153</v>
      </c>
      <c r="E139" s="170" t="s">
        <v>267</v>
      </c>
      <c r="F139" s="170"/>
      <c r="G139" s="170"/>
      <c r="H139" s="128">
        <f>H140</f>
        <v>4607.42126</v>
      </c>
      <c r="J139" s="196"/>
      <c r="K139" s="203"/>
      <c r="L139" s="196"/>
    </row>
    <row r="140" spans="1:12" ht="12.75" customHeight="1">
      <c r="A140" s="47" t="s">
        <v>158</v>
      </c>
      <c r="B140" s="119" t="s">
        <v>167</v>
      </c>
      <c r="C140" s="171" t="s">
        <v>225</v>
      </c>
      <c r="D140" s="171" t="s">
        <v>153</v>
      </c>
      <c r="E140" s="171" t="s">
        <v>267</v>
      </c>
      <c r="F140" s="171" t="s">
        <v>159</v>
      </c>
      <c r="G140" s="171"/>
      <c r="H140" s="127">
        <f>H141+H142</f>
        <v>4607.42126</v>
      </c>
      <c r="J140" s="196"/>
      <c r="K140" s="203"/>
      <c r="L140" s="196"/>
    </row>
    <row r="141" spans="1:12" ht="12.75" customHeight="1">
      <c r="A141" s="152" t="s">
        <v>196</v>
      </c>
      <c r="B141" s="119" t="s">
        <v>167</v>
      </c>
      <c r="C141" s="171" t="s">
        <v>225</v>
      </c>
      <c r="D141" s="171" t="s">
        <v>153</v>
      </c>
      <c r="E141" s="171" t="s">
        <v>267</v>
      </c>
      <c r="F141" s="171" t="s">
        <v>159</v>
      </c>
      <c r="G141" s="172">
        <v>200</v>
      </c>
      <c r="H141" s="127">
        <f>H145+H146+H147</f>
        <v>4107.42126</v>
      </c>
      <c r="J141" s="196"/>
      <c r="K141" s="203"/>
      <c r="L141" s="196"/>
    </row>
    <row r="142" spans="1:12" ht="12.75" customHeight="1">
      <c r="A142" s="153" t="s">
        <v>189</v>
      </c>
      <c r="B142" s="119" t="s">
        <v>167</v>
      </c>
      <c r="C142" s="171" t="s">
        <v>225</v>
      </c>
      <c r="D142" s="171" t="s">
        <v>153</v>
      </c>
      <c r="E142" s="171" t="s">
        <v>267</v>
      </c>
      <c r="F142" s="171" t="s">
        <v>159</v>
      </c>
      <c r="G142" s="172">
        <v>300</v>
      </c>
      <c r="H142" s="127">
        <f>H143+H144</f>
        <v>500</v>
      </c>
      <c r="J142" s="196"/>
      <c r="K142" s="203"/>
      <c r="L142" s="196"/>
    </row>
    <row r="143" spans="1:12" ht="12.75" customHeight="1">
      <c r="A143" s="153" t="s">
        <v>220</v>
      </c>
      <c r="B143" s="119" t="s">
        <v>167</v>
      </c>
      <c r="C143" s="171" t="s">
        <v>225</v>
      </c>
      <c r="D143" s="171" t="s">
        <v>153</v>
      </c>
      <c r="E143" s="171" t="s">
        <v>267</v>
      </c>
      <c r="F143" s="171" t="s">
        <v>159</v>
      </c>
      <c r="G143" s="172">
        <v>310</v>
      </c>
      <c r="H143" s="127">
        <f>600-400</f>
        <v>200</v>
      </c>
      <c r="I143" s="183">
        <v>2000</v>
      </c>
      <c r="J143" s="196"/>
      <c r="K143" s="203"/>
      <c r="L143" s="196"/>
    </row>
    <row r="144" spans="1:12" ht="12.75" customHeight="1">
      <c r="A144" s="153" t="s">
        <v>192</v>
      </c>
      <c r="B144" s="119" t="s">
        <v>167</v>
      </c>
      <c r="C144" s="171" t="s">
        <v>225</v>
      </c>
      <c r="D144" s="171" t="s">
        <v>153</v>
      </c>
      <c r="E144" s="171" t="s">
        <v>267</v>
      </c>
      <c r="F144" s="171" t="s">
        <v>159</v>
      </c>
      <c r="G144" s="172">
        <v>340</v>
      </c>
      <c r="H144" s="127">
        <v>300</v>
      </c>
      <c r="J144" s="196"/>
      <c r="K144" s="203"/>
      <c r="L144" s="196"/>
    </row>
    <row r="145" spans="1:12" ht="12.75" customHeight="1">
      <c r="A145" s="153" t="s">
        <v>253</v>
      </c>
      <c r="B145" s="119" t="s">
        <v>167</v>
      </c>
      <c r="C145" s="171" t="s">
        <v>225</v>
      </c>
      <c r="D145" s="171" t="s">
        <v>153</v>
      </c>
      <c r="E145" s="171" t="s">
        <v>267</v>
      </c>
      <c r="F145" s="171" t="s">
        <v>159</v>
      </c>
      <c r="G145" s="172">
        <v>225</v>
      </c>
      <c r="H145" s="127">
        <f>2500-1000</f>
        <v>1500</v>
      </c>
      <c r="J145" s="196"/>
      <c r="K145" s="203"/>
      <c r="L145" s="196"/>
    </row>
    <row r="146" spans="1:12" ht="12.75" customHeight="1">
      <c r="A146" s="153" t="s">
        <v>222</v>
      </c>
      <c r="B146" s="119" t="s">
        <v>167</v>
      </c>
      <c r="C146" s="171" t="s">
        <v>225</v>
      </c>
      <c r="D146" s="171" t="s">
        <v>153</v>
      </c>
      <c r="E146" s="171" t="s">
        <v>267</v>
      </c>
      <c r="F146" s="171" t="s">
        <v>159</v>
      </c>
      <c r="G146" s="172">
        <v>226</v>
      </c>
      <c r="H146" s="127">
        <v>500</v>
      </c>
      <c r="J146" s="196"/>
      <c r="K146" s="203"/>
      <c r="L146" s="196"/>
    </row>
    <row r="147" spans="1:12" ht="23.25">
      <c r="A147" s="47" t="s">
        <v>230</v>
      </c>
      <c r="B147" s="119" t="s">
        <v>167</v>
      </c>
      <c r="C147" s="171" t="s">
        <v>225</v>
      </c>
      <c r="D147" s="171" t="s">
        <v>153</v>
      </c>
      <c r="E147" s="171" t="s">
        <v>267</v>
      </c>
      <c r="F147" s="119" t="s">
        <v>229</v>
      </c>
      <c r="G147" s="119" t="s">
        <v>231</v>
      </c>
      <c r="H147" s="127">
        <f>134.82953-23.48337+503.29749+1000+92.77761+400</f>
        <v>2107.42126</v>
      </c>
      <c r="J147" s="196"/>
      <c r="K147" s="203"/>
      <c r="L147" s="196"/>
    </row>
    <row r="148" spans="1:12" ht="24.75" customHeight="1">
      <c r="A148" s="173" t="s">
        <v>268</v>
      </c>
      <c r="B148" s="108" t="s">
        <v>167</v>
      </c>
      <c r="C148" s="170" t="s">
        <v>225</v>
      </c>
      <c r="D148" s="170" t="s">
        <v>153</v>
      </c>
      <c r="E148" s="170" t="s">
        <v>269</v>
      </c>
      <c r="F148" s="170"/>
      <c r="G148" s="174"/>
      <c r="H148" s="128">
        <f>H149+H152</f>
        <v>3205.531</v>
      </c>
      <c r="J148" s="196"/>
      <c r="K148" s="203"/>
      <c r="L148" s="196"/>
    </row>
    <row r="149" spans="1:12" ht="12.75" customHeight="1">
      <c r="A149" s="125" t="s">
        <v>237</v>
      </c>
      <c r="B149" s="119" t="s">
        <v>167</v>
      </c>
      <c r="C149" s="171" t="s">
        <v>225</v>
      </c>
      <c r="D149" s="171" t="s">
        <v>153</v>
      </c>
      <c r="E149" s="171" t="s">
        <v>269</v>
      </c>
      <c r="F149" s="171" t="s">
        <v>239</v>
      </c>
      <c r="G149" s="172"/>
      <c r="H149" s="127">
        <f>H150</f>
        <v>3205.531</v>
      </c>
      <c r="J149" s="196"/>
      <c r="K149" s="203"/>
      <c r="L149" s="196"/>
    </row>
    <row r="150" spans="1:12" ht="12.75" customHeight="1">
      <c r="A150" s="125" t="s">
        <v>189</v>
      </c>
      <c r="B150" s="119" t="s">
        <v>167</v>
      </c>
      <c r="C150" s="171" t="s">
        <v>225</v>
      </c>
      <c r="D150" s="171" t="s">
        <v>153</v>
      </c>
      <c r="E150" s="171" t="s">
        <v>269</v>
      </c>
      <c r="F150" s="171" t="s">
        <v>239</v>
      </c>
      <c r="G150" s="172">
        <v>300</v>
      </c>
      <c r="H150" s="127">
        <f>H151</f>
        <v>3205.531</v>
      </c>
      <c r="J150" s="196"/>
      <c r="K150" s="203"/>
      <c r="L150" s="196"/>
    </row>
    <row r="151" spans="1:12" ht="12.75" customHeight="1">
      <c r="A151" s="125" t="s">
        <v>220</v>
      </c>
      <c r="B151" s="119" t="s">
        <v>167</v>
      </c>
      <c r="C151" s="171" t="s">
        <v>225</v>
      </c>
      <c r="D151" s="171" t="s">
        <v>153</v>
      </c>
      <c r="E151" s="171" t="s">
        <v>269</v>
      </c>
      <c r="F151" s="171" t="s">
        <v>239</v>
      </c>
      <c r="G151" s="172">
        <v>310</v>
      </c>
      <c r="H151" s="127">
        <f>28.51663+23.48337+3153.531</f>
        <v>3205.531</v>
      </c>
      <c r="J151" s="196"/>
      <c r="K151" s="203"/>
      <c r="L151" s="196"/>
    </row>
    <row r="152" spans="1:12" ht="12.75" customHeight="1" hidden="1">
      <c r="A152" s="125" t="s">
        <v>237</v>
      </c>
      <c r="B152" s="119" t="s">
        <v>167</v>
      </c>
      <c r="C152" s="171" t="s">
        <v>225</v>
      </c>
      <c r="D152" s="171" t="s">
        <v>153</v>
      </c>
      <c r="E152" s="171" t="s">
        <v>269</v>
      </c>
      <c r="F152" s="171" t="s">
        <v>239</v>
      </c>
      <c r="G152" s="172"/>
      <c r="H152" s="127">
        <f>H153</f>
        <v>0</v>
      </c>
      <c r="J152" s="196"/>
      <c r="K152" s="203"/>
      <c r="L152" s="196"/>
    </row>
    <row r="153" spans="1:12" ht="12.75" customHeight="1" hidden="1">
      <c r="A153" s="125" t="s">
        <v>189</v>
      </c>
      <c r="B153" s="119" t="s">
        <v>167</v>
      </c>
      <c r="C153" s="171" t="s">
        <v>225</v>
      </c>
      <c r="D153" s="171" t="s">
        <v>153</v>
      </c>
      <c r="E153" s="171" t="s">
        <v>269</v>
      </c>
      <c r="F153" s="171" t="s">
        <v>239</v>
      </c>
      <c r="G153" s="172">
        <v>300</v>
      </c>
      <c r="H153" s="127">
        <f>H154</f>
        <v>0</v>
      </c>
      <c r="J153" s="196"/>
      <c r="K153" s="203"/>
      <c r="L153" s="196"/>
    </row>
    <row r="154" spans="1:12" ht="12.75" customHeight="1" hidden="1">
      <c r="A154" s="125" t="s">
        <v>220</v>
      </c>
      <c r="B154" s="119" t="s">
        <v>167</v>
      </c>
      <c r="C154" s="171" t="s">
        <v>225</v>
      </c>
      <c r="D154" s="171" t="s">
        <v>153</v>
      </c>
      <c r="E154" s="171" t="s">
        <v>269</v>
      </c>
      <c r="F154" s="171" t="s">
        <v>239</v>
      </c>
      <c r="G154" s="172">
        <v>310</v>
      </c>
      <c r="H154" s="127"/>
      <c r="J154" s="196"/>
      <c r="K154" s="203"/>
      <c r="L154" s="196"/>
    </row>
    <row r="155" spans="1:12" ht="12.75" customHeight="1" hidden="1">
      <c r="A155" s="173" t="s">
        <v>270</v>
      </c>
      <c r="B155" s="108" t="s">
        <v>167</v>
      </c>
      <c r="C155" s="170" t="s">
        <v>225</v>
      </c>
      <c r="D155" s="170" t="s">
        <v>153</v>
      </c>
      <c r="E155" s="170" t="s">
        <v>271</v>
      </c>
      <c r="F155" s="170"/>
      <c r="G155" s="174"/>
      <c r="H155" s="128">
        <f>H156</f>
        <v>0</v>
      </c>
      <c r="J155" s="196"/>
      <c r="K155" s="203"/>
      <c r="L155" s="196"/>
    </row>
    <row r="156" spans="1:12" ht="12.75" customHeight="1" hidden="1">
      <c r="A156" s="125" t="s">
        <v>237</v>
      </c>
      <c r="B156" s="119" t="s">
        <v>167</v>
      </c>
      <c r="C156" s="171" t="s">
        <v>225</v>
      </c>
      <c r="D156" s="171" t="s">
        <v>153</v>
      </c>
      <c r="E156" s="171" t="s">
        <v>271</v>
      </c>
      <c r="F156" s="171" t="s">
        <v>239</v>
      </c>
      <c r="G156" s="172"/>
      <c r="H156" s="127">
        <f>H157</f>
        <v>0</v>
      </c>
      <c r="J156" s="206"/>
      <c r="K156" s="203"/>
      <c r="L156" s="196"/>
    </row>
    <row r="157" spans="1:12" ht="12.75" customHeight="1" hidden="1">
      <c r="A157" s="125" t="s">
        <v>189</v>
      </c>
      <c r="B157" s="119" t="s">
        <v>167</v>
      </c>
      <c r="C157" s="171" t="s">
        <v>225</v>
      </c>
      <c r="D157" s="171" t="s">
        <v>153</v>
      </c>
      <c r="E157" s="171" t="s">
        <v>271</v>
      </c>
      <c r="F157" s="171" t="s">
        <v>239</v>
      </c>
      <c r="G157" s="172">
        <v>300</v>
      </c>
      <c r="H157" s="127">
        <f>H158</f>
        <v>0</v>
      </c>
      <c r="J157" s="206"/>
      <c r="K157" s="203"/>
      <c r="L157" s="196"/>
    </row>
    <row r="158" spans="1:12" ht="12.75" customHeight="1" hidden="1">
      <c r="A158" s="125" t="s">
        <v>220</v>
      </c>
      <c r="B158" s="119" t="s">
        <v>167</v>
      </c>
      <c r="C158" s="171" t="s">
        <v>225</v>
      </c>
      <c r="D158" s="171" t="s">
        <v>153</v>
      </c>
      <c r="E158" s="171" t="s">
        <v>271</v>
      </c>
      <c r="F158" s="171" t="s">
        <v>239</v>
      </c>
      <c r="G158" s="172">
        <v>310</v>
      </c>
      <c r="H158" s="127"/>
      <c r="J158" s="206"/>
      <c r="K158" s="203"/>
      <c r="L158" s="196"/>
    </row>
    <row r="159" spans="1:12" s="204" customFormat="1" ht="12.75" customHeight="1">
      <c r="A159" s="25" t="s">
        <v>272</v>
      </c>
      <c r="B159" s="108"/>
      <c r="C159" s="108" t="s">
        <v>225</v>
      </c>
      <c r="D159" s="108" t="s">
        <v>215</v>
      </c>
      <c r="E159" s="108"/>
      <c r="F159" s="108"/>
      <c r="G159" s="108"/>
      <c r="H159" s="123">
        <f>H160+H167+H177+H185+H192</f>
        <v>26691.15</v>
      </c>
      <c r="J159" s="205"/>
      <c r="K159" s="203"/>
      <c r="L159" s="205"/>
    </row>
    <row r="160" spans="1:12" ht="12.75" customHeight="1">
      <c r="A160" s="124" t="s">
        <v>273</v>
      </c>
      <c r="B160" s="108" t="s">
        <v>167</v>
      </c>
      <c r="C160" s="108" t="s">
        <v>225</v>
      </c>
      <c r="D160" s="108" t="s">
        <v>215</v>
      </c>
      <c r="E160" s="108" t="s">
        <v>274</v>
      </c>
      <c r="F160" s="108"/>
      <c r="G160" s="108"/>
      <c r="H160" s="123">
        <f>H161+H162</f>
        <v>8500</v>
      </c>
      <c r="J160" s="196"/>
      <c r="K160" s="203"/>
      <c r="L160" s="196"/>
    </row>
    <row r="161" spans="1:12" ht="12.75" customHeight="1">
      <c r="A161" s="152" t="s">
        <v>196</v>
      </c>
      <c r="B161" s="119" t="s">
        <v>167</v>
      </c>
      <c r="C161" s="119" t="s">
        <v>225</v>
      </c>
      <c r="D161" s="119" t="s">
        <v>215</v>
      </c>
      <c r="E161" s="119" t="s">
        <v>274</v>
      </c>
      <c r="F161" s="119" t="s">
        <v>159</v>
      </c>
      <c r="G161" s="119" t="s">
        <v>197</v>
      </c>
      <c r="H161" s="126">
        <f>H163+H164</f>
        <v>2350</v>
      </c>
      <c r="J161" s="196"/>
      <c r="K161" s="203"/>
      <c r="L161" s="196"/>
    </row>
    <row r="162" spans="1:12" ht="12.75" customHeight="1">
      <c r="A162" s="153" t="s">
        <v>189</v>
      </c>
      <c r="B162" s="119" t="s">
        <v>167</v>
      </c>
      <c r="C162" s="119" t="s">
        <v>225</v>
      </c>
      <c r="D162" s="119" t="s">
        <v>215</v>
      </c>
      <c r="E162" s="119" t="s">
        <v>274</v>
      </c>
      <c r="F162" s="119" t="s">
        <v>159</v>
      </c>
      <c r="G162" s="119" t="s">
        <v>190</v>
      </c>
      <c r="H162" s="127">
        <f>H165+H166</f>
        <v>6150</v>
      </c>
      <c r="J162" s="196"/>
      <c r="K162" s="203"/>
      <c r="L162" s="196"/>
    </row>
    <row r="163" spans="1:14" ht="12.75" customHeight="1">
      <c r="A163" s="125" t="s">
        <v>179</v>
      </c>
      <c r="B163" s="119" t="s">
        <v>167</v>
      </c>
      <c r="C163" s="119" t="s">
        <v>225</v>
      </c>
      <c r="D163" s="119" t="s">
        <v>215</v>
      </c>
      <c r="E163" s="119" t="s">
        <v>274</v>
      </c>
      <c r="F163" s="119" t="s">
        <v>159</v>
      </c>
      <c r="G163" s="119" t="s">
        <v>275</v>
      </c>
      <c r="H163" s="127">
        <v>2150</v>
      </c>
      <c r="I163" s="183">
        <v>1500</v>
      </c>
      <c r="J163" s="196"/>
      <c r="K163" s="203"/>
      <c r="L163" s="196"/>
      <c r="N163" s="184"/>
    </row>
    <row r="164" spans="1:14" ht="12.75" customHeight="1">
      <c r="A164" s="125" t="s">
        <v>253</v>
      </c>
      <c r="B164" s="119" t="s">
        <v>167</v>
      </c>
      <c r="C164" s="119" t="s">
        <v>225</v>
      </c>
      <c r="D164" s="119" t="s">
        <v>215</v>
      </c>
      <c r="E164" s="119" t="s">
        <v>274</v>
      </c>
      <c r="F164" s="119" t="s">
        <v>159</v>
      </c>
      <c r="G164" s="119" t="s">
        <v>182</v>
      </c>
      <c r="H164" s="127">
        <f>200</f>
        <v>200</v>
      </c>
      <c r="I164" s="183">
        <v>1000</v>
      </c>
      <c r="J164" s="196"/>
      <c r="K164" s="203"/>
      <c r="L164" s="196"/>
      <c r="N164" s="184"/>
    </row>
    <row r="165" spans="1:14" ht="14.25" customHeight="1">
      <c r="A165" s="153" t="s">
        <v>220</v>
      </c>
      <c r="B165" s="119" t="s">
        <v>167</v>
      </c>
      <c r="C165" s="119" t="s">
        <v>225</v>
      </c>
      <c r="D165" s="119" t="s">
        <v>215</v>
      </c>
      <c r="E165" s="119" t="s">
        <v>274</v>
      </c>
      <c r="F165" s="119" t="s">
        <v>159</v>
      </c>
      <c r="G165" s="119" t="s">
        <v>221</v>
      </c>
      <c r="H165" s="127">
        <f>130+6000</f>
        <v>6130</v>
      </c>
      <c r="J165" s="196"/>
      <c r="K165" s="203"/>
      <c r="L165" s="196"/>
      <c r="N165" s="184"/>
    </row>
    <row r="166" spans="1:14" ht="14.25" customHeight="1">
      <c r="A166" s="137" t="s">
        <v>192</v>
      </c>
      <c r="B166" s="119" t="s">
        <v>167</v>
      </c>
      <c r="C166" s="119" t="s">
        <v>225</v>
      </c>
      <c r="D166" s="119" t="s">
        <v>215</v>
      </c>
      <c r="E166" s="119" t="s">
        <v>274</v>
      </c>
      <c r="F166" s="119" t="s">
        <v>159</v>
      </c>
      <c r="G166" s="119" t="s">
        <v>193</v>
      </c>
      <c r="H166" s="127">
        <v>20</v>
      </c>
      <c r="J166" s="196"/>
      <c r="K166" s="203"/>
      <c r="L166" s="196"/>
      <c r="N166" s="184"/>
    </row>
    <row r="167" spans="1:14" ht="27.75" customHeight="1">
      <c r="A167" s="124" t="s">
        <v>276</v>
      </c>
      <c r="B167" s="108" t="s">
        <v>167</v>
      </c>
      <c r="C167" s="108" t="s">
        <v>225</v>
      </c>
      <c r="D167" s="108" t="s">
        <v>215</v>
      </c>
      <c r="E167" s="108" t="s">
        <v>277</v>
      </c>
      <c r="F167" s="108"/>
      <c r="G167" s="108"/>
      <c r="H167" s="123">
        <f>H168+H169</f>
        <v>6900</v>
      </c>
      <c r="J167" s="196"/>
      <c r="K167" s="203"/>
      <c r="L167" s="196"/>
      <c r="N167" s="184"/>
    </row>
    <row r="168" spans="1:12" ht="12.75" customHeight="1">
      <c r="A168" s="152" t="s">
        <v>196</v>
      </c>
      <c r="B168" s="119" t="s">
        <v>167</v>
      </c>
      <c r="C168" s="119" t="s">
        <v>225</v>
      </c>
      <c r="D168" s="119" t="s">
        <v>215</v>
      </c>
      <c r="E168" s="119" t="s">
        <v>277</v>
      </c>
      <c r="F168" s="119" t="s">
        <v>159</v>
      </c>
      <c r="G168" s="119" t="s">
        <v>197</v>
      </c>
      <c r="H168" s="126">
        <f>H170+H176+H172</f>
        <v>6900</v>
      </c>
      <c r="J168" s="206"/>
      <c r="K168" s="203"/>
      <c r="L168" s="206"/>
    </row>
    <row r="169" spans="1:12" ht="12.75" customHeight="1" hidden="1">
      <c r="A169" s="153" t="s">
        <v>189</v>
      </c>
      <c r="B169" s="119" t="s">
        <v>167</v>
      </c>
      <c r="C169" s="119" t="s">
        <v>225</v>
      </c>
      <c r="D169" s="119" t="s">
        <v>215</v>
      </c>
      <c r="E169" s="119" t="s">
        <v>274</v>
      </c>
      <c r="F169" s="119" t="s">
        <v>159</v>
      </c>
      <c r="G169" s="119" t="s">
        <v>190</v>
      </c>
      <c r="H169" s="126">
        <f>H174+H175</f>
        <v>0</v>
      </c>
      <c r="J169" s="206"/>
      <c r="K169" s="203"/>
      <c r="L169" s="206"/>
    </row>
    <row r="170" spans="1:12" ht="12.75" customHeight="1">
      <c r="A170" s="125" t="s">
        <v>253</v>
      </c>
      <c r="B170" s="119" t="s">
        <v>167</v>
      </c>
      <c r="C170" s="119" t="s">
        <v>225</v>
      </c>
      <c r="D170" s="119" t="s">
        <v>215</v>
      </c>
      <c r="E170" s="119" t="s">
        <v>277</v>
      </c>
      <c r="F170" s="119" t="s">
        <v>159</v>
      </c>
      <c r="G170" s="119" t="s">
        <v>182</v>
      </c>
      <c r="H170" s="127">
        <f>4500+300</f>
        <v>4800</v>
      </c>
      <c r="I170" s="183">
        <v>6000</v>
      </c>
      <c r="J170" s="196"/>
      <c r="K170" s="203"/>
      <c r="L170" s="196"/>
    </row>
    <row r="171" spans="1:12" ht="12.75" customHeight="1" hidden="1">
      <c r="A171" s="125" t="s">
        <v>222</v>
      </c>
      <c r="B171" s="119" t="s">
        <v>167</v>
      </c>
      <c r="C171" s="119" t="s">
        <v>225</v>
      </c>
      <c r="D171" s="119" t="s">
        <v>215</v>
      </c>
      <c r="E171" s="119" t="s">
        <v>277</v>
      </c>
      <c r="F171" s="119" t="s">
        <v>159</v>
      </c>
      <c r="G171" s="119" t="s">
        <v>184</v>
      </c>
      <c r="H171" s="127"/>
      <c r="J171" s="196"/>
      <c r="K171" s="203"/>
      <c r="L171" s="196"/>
    </row>
    <row r="172" spans="1:12" ht="12.75" customHeight="1">
      <c r="A172" s="125" t="s">
        <v>278</v>
      </c>
      <c r="B172" s="119" t="s">
        <v>167</v>
      </c>
      <c r="C172" s="119" t="s">
        <v>225</v>
      </c>
      <c r="D172" s="119" t="s">
        <v>215</v>
      </c>
      <c r="E172" s="119" t="s">
        <v>277</v>
      </c>
      <c r="F172" s="119" t="s">
        <v>229</v>
      </c>
      <c r="G172" s="119" t="s">
        <v>279</v>
      </c>
      <c r="H172" s="127">
        <f>1500+100+500</f>
        <v>2100</v>
      </c>
      <c r="J172" s="196"/>
      <c r="K172" s="203"/>
      <c r="L172" s="196"/>
    </row>
    <row r="173" spans="1:12" ht="12.75" customHeight="1" hidden="1">
      <c r="A173" s="125" t="s">
        <v>280</v>
      </c>
      <c r="B173" s="119" t="s">
        <v>167</v>
      </c>
      <c r="C173" s="119" t="s">
        <v>225</v>
      </c>
      <c r="D173" s="119" t="s">
        <v>215</v>
      </c>
      <c r="E173" s="119" t="s">
        <v>277</v>
      </c>
      <c r="F173" s="119" t="s">
        <v>159</v>
      </c>
      <c r="G173" s="119" t="s">
        <v>231</v>
      </c>
      <c r="H173" s="127"/>
      <c r="J173" s="196"/>
      <c r="K173" s="203"/>
      <c r="L173" s="196"/>
    </row>
    <row r="174" spans="1:12" ht="12.75" customHeight="1" hidden="1">
      <c r="A174" s="125" t="s">
        <v>220</v>
      </c>
      <c r="B174" s="119" t="s">
        <v>167</v>
      </c>
      <c r="C174" s="119" t="s">
        <v>225</v>
      </c>
      <c r="D174" s="119" t="s">
        <v>215</v>
      </c>
      <c r="E174" s="119" t="s">
        <v>277</v>
      </c>
      <c r="F174" s="119" t="s">
        <v>159</v>
      </c>
      <c r="G174" s="119" t="s">
        <v>221</v>
      </c>
      <c r="H174" s="127"/>
      <c r="J174" s="196"/>
      <c r="K174" s="203"/>
      <c r="L174" s="196"/>
    </row>
    <row r="175" spans="1:12" ht="12.75" customHeight="1" hidden="1">
      <c r="A175" s="125" t="s">
        <v>192</v>
      </c>
      <c r="B175" s="119" t="s">
        <v>167</v>
      </c>
      <c r="C175" s="119" t="s">
        <v>225</v>
      </c>
      <c r="D175" s="119" t="s">
        <v>215</v>
      </c>
      <c r="E175" s="119" t="s">
        <v>277</v>
      </c>
      <c r="F175" s="119" t="s">
        <v>159</v>
      </c>
      <c r="G175" s="119" t="s">
        <v>193</v>
      </c>
      <c r="H175" s="127"/>
      <c r="J175" s="196"/>
      <c r="K175" s="203"/>
      <c r="L175" s="196"/>
    </row>
    <row r="176" spans="1:12" ht="12.75" customHeight="1" hidden="1">
      <c r="A176" s="125" t="s">
        <v>278</v>
      </c>
      <c r="B176" s="119" t="s">
        <v>167</v>
      </c>
      <c r="C176" s="119" t="s">
        <v>225</v>
      </c>
      <c r="D176" s="119" t="s">
        <v>215</v>
      </c>
      <c r="E176" s="119" t="s">
        <v>277</v>
      </c>
      <c r="F176" s="119" t="s">
        <v>229</v>
      </c>
      <c r="G176" s="119" t="s">
        <v>279</v>
      </c>
      <c r="H176" s="127"/>
      <c r="J176" s="196"/>
      <c r="K176" s="203"/>
      <c r="L176" s="196"/>
    </row>
    <row r="177" spans="1:12" ht="12.75" customHeight="1">
      <c r="A177" s="124" t="s">
        <v>281</v>
      </c>
      <c r="B177" s="108" t="s">
        <v>167</v>
      </c>
      <c r="C177" s="108" t="s">
        <v>225</v>
      </c>
      <c r="D177" s="108" t="s">
        <v>215</v>
      </c>
      <c r="E177" s="108" t="s">
        <v>282</v>
      </c>
      <c r="F177" s="108"/>
      <c r="G177" s="108"/>
      <c r="H177" s="123">
        <f>H179</f>
        <v>900</v>
      </c>
      <c r="J177" s="196"/>
      <c r="K177" s="203"/>
      <c r="L177" s="196"/>
    </row>
    <row r="178" spans="1:12" ht="12.75" customHeight="1" hidden="1">
      <c r="A178" s="152" t="s">
        <v>196</v>
      </c>
      <c r="B178" s="119" t="s">
        <v>167</v>
      </c>
      <c r="C178" s="119" t="s">
        <v>225</v>
      </c>
      <c r="D178" s="119" t="s">
        <v>215</v>
      </c>
      <c r="E178" s="119" t="s">
        <v>282</v>
      </c>
      <c r="F178" s="119" t="s">
        <v>159</v>
      </c>
      <c r="G178" s="119" t="s">
        <v>197</v>
      </c>
      <c r="H178" s="127">
        <f>H181+H182</f>
        <v>0</v>
      </c>
      <c r="J178" s="196"/>
      <c r="K178" s="203"/>
      <c r="L178" s="196"/>
    </row>
    <row r="179" spans="1:12" ht="12.75" customHeight="1">
      <c r="A179" s="125" t="s">
        <v>258</v>
      </c>
      <c r="B179" s="119" t="s">
        <v>167</v>
      </c>
      <c r="C179" s="119" t="s">
        <v>225</v>
      </c>
      <c r="D179" s="119" t="s">
        <v>215</v>
      </c>
      <c r="E179" s="119" t="s">
        <v>282</v>
      </c>
      <c r="F179" s="119" t="s">
        <v>229</v>
      </c>
      <c r="G179" s="119"/>
      <c r="H179" s="127">
        <f>H180</f>
        <v>900</v>
      </c>
      <c r="J179" s="196"/>
      <c r="K179" s="203"/>
      <c r="L179" s="196"/>
    </row>
    <row r="180" spans="1:12" ht="12.75" customHeight="1">
      <c r="A180" s="125" t="s">
        <v>278</v>
      </c>
      <c r="B180" s="119" t="s">
        <v>167</v>
      </c>
      <c r="C180" s="119" t="s">
        <v>225</v>
      </c>
      <c r="D180" s="119" t="s">
        <v>215</v>
      </c>
      <c r="E180" s="119" t="s">
        <v>282</v>
      </c>
      <c r="F180" s="119" t="s">
        <v>229</v>
      </c>
      <c r="G180" s="119" t="s">
        <v>279</v>
      </c>
      <c r="H180" s="127">
        <f>1000-100</f>
        <v>900</v>
      </c>
      <c r="I180" s="183">
        <v>500</v>
      </c>
      <c r="J180" s="196"/>
      <c r="K180" s="203"/>
      <c r="L180" s="196"/>
    </row>
    <row r="181" spans="1:12" ht="12.75" customHeight="1" hidden="1">
      <c r="A181" s="137" t="s">
        <v>253</v>
      </c>
      <c r="B181" s="119" t="s">
        <v>167</v>
      </c>
      <c r="C181" s="119" t="s">
        <v>225</v>
      </c>
      <c r="D181" s="119" t="s">
        <v>215</v>
      </c>
      <c r="E181" s="119" t="s">
        <v>282</v>
      </c>
      <c r="F181" s="119" t="s">
        <v>159</v>
      </c>
      <c r="G181" s="119" t="s">
        <v>182</v>
      </c>
      <c r="H181" s="127"/>
      <c r="J181" s="196"/>
      <c r="K181" s="203"/>
      <c r="L181" s="196"/>
    </row>
    <row r="182" spans="1:12" ht="12.75" customHeight="1" hidden="1">
      <c r="A182" s="125" t="s">
        <v>280</v>
      </c>
      <c r="B182" s="119" t="s">
        <v>167</v>
      </c>
      <c r="C182" s="119" t="s">
        <v>225</v>
      </c>
      <c r="D182" s="119" t="s">
        <v>215</v>
      </c>
      <c r="E182" s="119" t="s">
        <v>282</v>
      </c>
      <c r="F182" s="119" t="s">
        <v>159</v>
      </c>
      <c r="G182" s="119" t="s">
        <v>231</v>
      </c>
      <c r="H182" s="127"/>
      <c r="J182" s="196"/>
      <c r="K182" s="203"/>
      <c r="L182" s="196"/>
    </row>
    <row r="183" spans="1:12" ht="12.75" customHeight="1" hidden="1">
      <c r="A183" s="125" t="s">
        <v>220</v>
      </c>
      <c r="B183" s="119" t="s">
        <v>167</v>
      </c>
      <c r="C183" s="119" t="s">
        <v>225</v>
      </c>
      <c r="D183" s="119" t="s">
        <v>215</v>
      </c>
      <c r="E183" s="119" t="s">
        <v>282</v>
      </c>
      <c r="F183" s="119" t="s">
        <v>159</v>
      </c>
      <c r="G183" s="119" t="s">
        <v>221</v>
      </c>
      <c r="H183" s="127"/>
      <c r="J183" s="196"/>
      <c r="K183" s="203"/>
      <c r="L183" s="196"/>
    </row>
    <row r="184" spans="1:12" ht="12.75" customHeight="1" hidden="1">
      <c r="A184" s="125" t="s">
        <v>192</v>
      </c>
      <c r="B184" s="119" t="s">
        <v>167</v>
      </c>
      <c r="C184" s="119" t="s">
        <v>225</v>
      </c>
      <c r="D184" s="119" t="s">
        <v>215</v>
      </c>
      <c r="E184" s="119" t="s">
        <v>282</v>
      </c>
      <c r="F184" s="119" t="s">
        <v>159</v>
      </c>
      <c r="G184" s="119" t="s">
        <v>193</v>
      </c>
      <c r="H184" s="127">
        <v>0</v>
      </c>
      <c r="I184" s="183">
        <v>500</v>
      </c>
      <c r="J184" s="196"/>
      <c r="K184" s="203"/>
      <c r="L184" s="196"/>
    </row>
    <row r="185" spans="1:12" ht="12.75" customHeight="1">
      <c r="A185" s="124" t="s">
        <v>283</v>
      </c>
      <c r="B185" s="108" t="s">
        <v>167</v>
      </c>
      <c r="C185" s="108" t="s">
        <v>225</v>
      </c>
      <c r="D185" s="108" t="s">
        <v>215</v>
      </c>
      <c r="E185" s="108" t="s">
        <v>284</v>
      </c>
      <c r="F185" s="108"/>
      <c r="G185" s="108"/>
      <c r="H185" s="123">
        <f>H186</f>
        <v>300</v>
      </c>
      <c r="J185" s="196"/>
      <c r="K185" s="203"/>
      <c r="L185" s="196"/>
    </row>
    <row r="186" spans="1:12" ht="12.75" customHeight="1">
      <c r="A186" s="125" t="s">
        <v>258</v>
      </c>
      <c r="B186" s="119" t="s">
        <v>167</v>
      </c>
      <c r="C186" s="119" t="s">
        <v>225</v>
      </c>
      <c r="D186" s="119" t="s">
        <v>215</v>
      </c>
      <c r="E186" s="119" t="s">
        <v>284</v>
      </c>
      <c r="F186" s="119" t="s">
        <v>229</v>
      </c>
      <c r="G186" s="119"/>
      <c r="H186" s="127">
        <f>H188</f>
        <v>300</v>
      </c>
      <c r="J186" s="196"/>
      <c r="K186" s="203"/>
      <c r="L186" s="196"/>
    </row>
    <row r="187" spans="1:12" ht="12.75" customHeight="1" hidden="1">
      <c r="A187" s="125" t="s">
        <v>222</v>
      </c>
      <c r="B187" s="119" t="s">
        <v>167</v>
      </c>
      <c r="C187" s="119" t="s">
        <v>225</v>
      </c>
      <c r="D187" s="119" t="s">
        <v>215</v>
      </c>
      <c r="E187" s="119" t="s">
        <v>284</v>
      </c>
      <c r="F187" s="119" t="s">
        <v>159</v>
      </c>
      <c r="G187" s="119" t="s">
        <v>184</v>
      </c>
      <c r="H187" s="127"/>
      <c r="J187" s="196"/>
      <c r="K187" s="203"/>
      <c r="L187" s="196"/>
    </row>
    <row r="188" spans="1:12" ht="12.75" customHeight="1">
      <c r="A188" s="125" t="s">
        <v>278</v>
      </c>
      <c r="B188" s="119" t="s">
        <v>167</v>
      </c>
      <c r="C188" s="119" t="s">
        <v>225</v>
      </c>
      <c r="D188" s="119" t="s">
        <v>215</v>
      </c>
      <c r="E188" s="119" t="s">
        <v>284</v>
      </c>
      <c r="F188" s="119" t="s">
        <v>229</v>
      </c>
      <c r="G188" s="119" t="s">
        <v>279</v>
      </c>
      <c r="H188" s="127">
        <v>300</v>
      </c>
      <c r="J188" s="196"/>
      <c r="K188" s="203"/>
      <c r="L188" s="196"/>
    </row>
    <row r="189" spans="1:12" ht="12.75" customHeight="1" hidden="1">
      <c r="A189" s="125" t="s">
        <v>280</v>
      </c>
      <c r="B189" s="119" t="s">
        <v>167</v>
      </c>
      <c r="C189" s="119" t="s">
        <v>225</v>
      </c>
      <c r="D189" s="119" t="s">
        <v>215</v>
      </c>
      <c r="E189" s="119" t="s">
        <v>284</v>
      </c>
      <c r="F189" s="119" t="s">
        <v>159</v>
      </c>
      <c r="G189" s="119" t="s">
        <v>231</v>
      </c>
      <c r="H189" s="128"/>
      <c r="J189" s="196"/>
      <c r="K189" s="203"/>
      <c r="L189" s="196"/>
    </row>
    <row r="190" spans="1:12" ht="12.75" customHeight="1" hidden="1">
      <c r="A190" s="125" t="s">
        <v>220</v>
      </c>
      <c r="B190" s="119" t="s">
        <v>167</v>
      </c>
      <c r="C190" s="119" t="s">
        <v>225</v>
      </c>
      <c r="D190" s="119" t="s">
        <v>215</v>
      </c>
      <c r="E190" s="119" t="s">
        <v>284</v>
      </c>
      <c r="F190" s="119" t="s">
        <v>159</v>
      </c>
      <c r="G190" s="119" t="s">
        <v>221</v>
      </c>
      <c r="H190" s="128"/>
      <c r="J190" s="196"/>
      <c r="K190" s="203"/>
      <c r="L190" s="196"/>
    </row>
    <row r="191" spans="1:12" ht="12.75" customHeight="1" hidden="1">
      <c r="A191" s="125" t="s">
        <v>192</v>
      </c>
      <c r="B191" s="119" t="s">
        <v>167</v>
      </c>
      <c r="C191" s="119" t="s">
        <v>225</v>
      </c>
      <c r="D191" s="119" t="s">
        <v>215</v>
      </c>
      <c r="E191" s="119" t="s">
        <v>284</v>
      </c>
      <c r="F191" s="119" t="s">
        <v>159</v>
      </c>
      <c r="G191" s="119" t="s">
        <v>193</v>
      </c>
      <c r="H191" s="128"/>
      <c r="J191" s="196"/>
      <c r="K191" s="203"/>
      <c r="L191" s="196"/>
    </row>
    <row r="192" spans="1:12" ht="12.75">
      <c r="A192" s="135" t="s">
        <v>158</v>
      </c>
      <c r="B192" s="108" t="s">
        <v>167</v>
      </c>
      <c r="C192" s="136" t="s">
        <v>225</v>
      </c>
      <c r="D192" s="136" t="s">
        <v>215</v>
      </c>
      <c r="E192" s="136" t="s">
        <v>285</v>
      </c>
      <c r="F192" s="136"/>
      <c r="G192" s="136"/>
      <c r="H192" s="123">
        <f>H193+H199+H196</f>
        <v>10091.15</v>
      </c>
      <c r="J192" s="196"/>
      <c r="K192" s="203"/>
      <c r="L192" s="196"/>
    </row>
    <row r="193" spans="1:12" ht="12.75" customHeight="1">
      <c r="A193" s="137" t="s">
        <v>196</v>
      </c>
      <c r="B193" s="119" t="s">
        <v>167</v>
      </c>
      <c r="C193" s="138" t="s">
        <v>225</v>
      </c>
      <c r="D193" s="138" t="s">
        <v>215</v>
      </c>
      <c r="E193" s="138" t="s">
        <v>285</v>
      </c>
      <c r="F193" s="138" t="s">
        <v>159</v>
      </c>
      <c r="G193" s="160">
        <v>200</v>
      </c>
      <c r="H193" s="126">
        <f>H194+H198</f>
        <v>3644.15</v>
      </c>
      <c r="J193" s="196"/>
      <c r="K193" s="203"/>
      <c r="L193" s="196"/>
    </row>
    <row r="194" spans="1:12" ht="12.75" customHeight="1">
      <c r="A194" s="137" t="s">
        <v>219</v>
      </c>
      <c r="B194" s="119" t="s">
        <v>167</v>
      </c>
      <c r="C194" s="138" t="s">
        <v>225</v>
      </c>
      <c r="D194" s="138" t="s">
        <v>215</v>
      </c>
      <c r="E194" s="138" t="s">
        <v>285</v>
      </c>
      <c r="F194" s="138" t="s">
        <v>159</v>
      </c>
      <c r="G194" s="160">
        <v>220</v>
      </c>
      <c r="H194" s="126">
        <f>H195+H197</f>
        <v>3644.15</v>
      </c>
      <c r="J194" s="196"/>
      <c r="K194" s="203"/>
      <c r="L194" s="196"/>
    </row>
    <row r="195" spans="1:12" ht="12.75" customHeight="1">
      <c r="A195" s="137" t="s">
        <v>253</v>
      </c>
      <c r="B195" s="119" t="s">
        <v>167</v>
      </c>
      <c r="C195" s="138" t="s">
        <v>225</v>
      </c>
      <c r="D195" s="138" t="s">
        <v>215</v>
      </c>
      <c r="E195" s="138" t="s">
        <v>285</v>
      </c>
      <c r="F195" s="138" t="s">
        <v>159</v>
      </c>
      <c r="G195" s="160">
        <v>225</v>
      </c>
      <c r="H195" s="126">
        <f>500-200</f>
        <v>300</v>
      </c>
      <c r="I195" s="183">
        <f>2389-50-1000</f>
        <v>1339</v>
      </c>
      <c r="J195" s="196"/>
      <c r="K195" s="203"/>
      <c r="L195" s="196"/>
    </row>
    <row r="196" spans="1:12" ht="12.75" customHeight="1">
      <c r="A196" s="125" t="s">
        <v>278</v>
      </c>
      <c r="B196" s="119" t="s">
        <v>167</v>
      </c>
      <c r="C196" s="138" t="s">
        <v>225</v>
      </c>
      <c r="D196" s="138" t="s">
        <v>215</v>
      </c>
      <c r="E196" s="138" t="s">
        <v>285</v>
      </c>
      <c r="F196" s="138" t="s">
        <v>229</v>
      </c>
      <c r="G196" s="160">
        <v>241</v>
      </c>
      <c r="H196" s="126">
        <f>5450-500</f>
        <v>4950</v>
      </c>
      <c r="J196" s="196"/>
      <c r="K196" s="203"/>
      <c r="L196" s="196"/>
    </row>
    <row r="197" spans="1:12" ht="12.75" customHeight="1">
      <c r="A197" s="137" t="s">
        <v>222</v>
      </c>
      <c r="B197" s="119" t="s">
        <v>167</v>
      </c>
      <c r="C197" s="138" t="s">
        <v>225</v>
      </c>
      <c r="D197" s="138" t="s">
        <v>215</v>
      </c>
      <c r="E197" s="138" t="s">
        <v>285</v>
      </c>
      <c r="F197" s="138" t="s">
        <v>159</v>
      </c>
      <c r="G197" s="160">
        <v>226</v>
      </c>
      <c r="H197" s="126">
        <f>5000-1655.85</f>
        <v>3344.15</v>
      </c>
      <c r="I197" s="183">
        <v>1000</v>
      </c>
      <c r="J197" s="196"/>
      <c r="K197" s="203"/>
      <c r="L197" s="196"/>
    </row>
    <row r="198" spans="1:12" ht="12.75" customHeight="1" hidden="1">
      <c r="A198" s="137" t="s">
        <v>188</v>
      </c>
      <c r="B198" s="119" t="s">
        <v>167</v>
      </c>
      <c r="C198" s="138" t="s">
        <v>225</v>
      </c>
      <c r="D198" s="138" t="s">
        <v>215</v>
      </c>
      <c r="E198" s="138" t="s">
        <v>285</v>
      </c>
      <c r="F198" s="138" t="s">
        <v>159</v>
      </c>
      <c r="G198" s="160">
        <v>290</v>
      </c>
      <c r="H198" s="126">
        <v>0</v>
      </c>
      <c r="I198" s="183">
        <v>200</v>
      </c>
      <c r="J198" s="196"/>
      <c r="K198" s="203"/>
      <c r="L198" s="196"/>
    </row>
    <row r="199" spans="1:12" ht="12.75" customHeight="1">
      <c r="A199" s="153" t="s">
        <v>189</v>
      </c>
      <c r="B199" s="119" t="s">
        <v>167</v>
      </c>
      <c r="C199" s="138" t="s">
        <v>225</v>
      </c>
      <c r="D199" s="138" t="s">
        <v>215</v>
      </c>
      <c r="E199" s="138" t="s">
        <v>285</v>
      </c>
      <c r="F199" s="138" t="s">
        <v>159</v>
      </c>
      <c r="G199" s="160">
        <v>300</v>
      </c>
      <c r="H199" s="126">
        <f>H200+H201</f>
        <v>1497</v>
      </c>
      <c r="J199" s="196"/>
      <c r="K199" s="203"/>
      <c r="L199" s="196"/>
    </row>
    <row r="200" spans="1:12" ht="12.75" customHeight="1">
      <c r="A200" s="137" t="s">
        <v>220</v>
      </c>
      <c r="B200" s="119" t="s">
        <v>167</v>
      </c>
      <c r="C200" s="138" t="s">
        <v>225</v>
      </c>
      <c r="D200" s="138" t="s">
        <v>215</v>
      </c>
      <c r="E200" s="138" t="s">
        <v>285</v>
      </c>
      <c r="F200" s="138" t="s">
        <v>159</v>
      </c>
      <c r="G200" s="160">
        <v>310</v>
      </c>
      <c r="H200" s="126">
        <f>1247-300-150</f>
        <v>797</v>
      </c>
      <c r="I200" s="183">
        <v>1000</v>
      </c>
      <c r="J200" s="196"/>
      <c r="K200" s="203"/>
      <c r="L200" s="196"/>
    </row>
    <row r="201" spans="1:12" ht="12.75" customHeight="1">
      <c r="A201" s="137" t="s">
        <v>192</v>
      </c>
      <c r="B201" s="119" t="s">
        <v>167</v>
      </c>
      <c r="C201" s="138" t="s">
        <v>225</v>
      </c>
      <c r="D201" s="138" t="s">
        <v>215</v>
      </c>
      <c r="E201" s="138" t="s">
        <v>285</v>
      </c>
      <c r="F201" s="138" t="s">
        <v>159</v>
      </c>
      <c r="G201" s="160">
        <v>340</v>
      </c>
      <c r="H201" s="126">
        <f>50+300+200+150</f>
        <v>700</v>
      </c>
      <c r="I201" s="183">
        <v>1000</v>
      </c>
      <c r="J201" s="196"/>
      <c r="K201" s="203"/>
      <c r="L201" s="196"/>
    </row>
    <row r="202" spans="1:12" ht="12.75" customHeight="1" hidden="1">
      <c r="A202" s="107" t="s">
        <v>301</v>
      </c>
      <c r="B202" s="119" t="s">
        <v>167</v>
      </c>
      <c r="C202" s="149" t="s">
        <v>201</v>
      </c>
      <c r="D202" s="109"/>
      <c r="E202" s="109"/>
      <c r="F202" s="109"/>
      <c r="G202" s="108"/>
      <c r="H202" s="110">
        <f>H219+H235+H203</f>
        <v>0</v>
      </c>
      <c r="J202" s="196"/>
      <c r="K202" s="203"/>
      <c r="L202" s="196"/>
    </row>
    <row r="203" spans="1:12" ht="12.75" customHeight="1" hidden="1">
      <c r="A203" s="218" t="s">
        <v>302</v>
      </c>
      <c r="B203" s="119" t="s">
        <v>167</v>
      </c>
      <c r="C203" s="108" t="s">
        <v>201</v>
      </c>
      <c r="D203" s="108" t="s">
        <v>151</v>
      </c>
      <c r="E203" s="108" t="s">
        <v>303</v>
      </c>
      <c r="F203" s="108"/>
      <c r="G203" s="108"/>
      <c r="H203" s="123">
        <f>H204+H208+H214+H216+H215</f>
        <v>0</v>
      </c>
      <c r="J203" s="196"/>
      <c r="K203" s="203"/>
      <c r="L203" s="196"/>
    </row>
    <row r="204" spans="1:12" ht="12.75" customHeight="1" hidden="1">
      <c r="A204" s="125" t="s">
        <v>160</v>
      </c>
      <c r="B204" s="119" t="s">
        <v>167</v>
      </c>
      <c r="C204" s="119" t="s">
        <v>201</v>
      </c>
      <c r="D204" s="119" t="s">
        <v>151</v>
      </c>
      <c r="E204" s="119" t="s">
        <v>303</v>
      </c>
      <c r="F204" s="119" t="s">
        <v>304</v>
      </c>
      <c r="G204" s="119" t="s">
        <v>161</v>
      </c>
      <c r="H204" s="126">
        <f>H205+H206+H207</f>
        <v>0</v>
      </c>
      <c r="J204" s="196"/>
      <c r="K204" s="203"/>
      <c r="L204" s="196"/>
    </row>
    <row r="205" spans="1:12" ht="12.75" customHeight="1" hidden="1">
      <c r="A205" s="125" t="s">
        <v>169</v>
      </c>
      <c r="B205" s="119" t="s">
        <v>167</v>
      </c>
      <c r="C205" s="119" t="s">
        <v>201</v>
      </c>
      <c r="D205" s="119" t="s">
        <v>151</v>
      </c>
      <c r="E205" s="119" t="s">
        <v>303</v>
      </c>
      <c r="F205" s="119" t="s">
        <v>304</v>
      </c>
      <c r="G205" s="119" t="s">
        <v>170</v>
      </c>
      <c r="H205" s="127"/>
      <c r="J205" s="196"/>
      <c r="K205" s="203"/>
      <c r="L205" s="196"/>
    </row>
    <row r="206" spans="1:12" ht="12.75" customHeight="1" hidden="1">
      <c r="A206" s="125" t="s">
        <v>162</v>
      </c>
      <c r="B206" s="119" t="s">
        <v>167</v>
      </c>
      <c r="C206" s="119" t="s">
        <v>201</v>
      </c>
      <c r="D206" s="119" t="s">
        <v>151</v>
      </c>
      <c r="E206" s="119" t="s">
        <v>303</v>
      </c>
      <c r="F206" s="119" t="s">
        <v>304</v>
      </c>
      <c r="G206" s="119" t="s">
        <v>163</v>
      </c>
      <c r="H206" s="127"/>
      <c r="J206" s="196"/>
      <c r="K206" s="203"/>
      <c r="L206" s="196"/>
    </row>
    <row r="207" spans="1:12" ht="12.75" customHeight="1" hidden="1">
      <c r="A207" s="125" t="s">
        <v>171</v>
      </c>
      <c r="B207" s="119" t="s">
        <v>167</v>
      </c>
      <c r="C207" s="119" t="s">
        <v>201</v>
      </c>
      <c r="D207" s="119" t="s">
        <v>151</v>
      </c>
      <c r="E207" s="119" t="s">
        <v>303</v>
      </c>
      <c r="F207" s="119" t="s">
        <v>304</v>
      </c>
      <c r="G207" s="119" t="s">
        <v>172</v>
      </c>
      <c r="H207" s="127"/>
      <c r="J207" s="196"/>
      <c r="K207" s="203"/>
      <c r="L207" s="196"/>
    </row>
    <row r="208" spans="1:12" ht="12.75" customHeight="1" hidden="1">
      <c r="A208" s="125" t="s">
        <v>173</v>
      </c>
      <c r="B208" s="119" t="s">
        <v>167</v>
      </c>
      <c r="C208" s="119" t="s">
        <v>201</v>
      </c>
      <c r="D208" s="119" t="s">
        <v>151</v>
      </c>
      <c r="E208" s="119" t="s">
        <v>303</v>
      </c>
      <c r="F208" s="119" t="s">
        <v>304</v>
      </c>
      <c r="G208" s="119" t="s">
        <v>174</v>
      </c>
      <c r="H208" s="126">
        <f>H209+H210+H211+H212+H213</f>
        <v>0</v>
      </c>
      <c r="J208" s="196"/>
      <c r="K208" s="203"/>
      <c r="L208" s="196"/>
    </row>
    <row r="209" spans="1:12" ht="12.75" customHeight="1" hidden="1">
      <c r="A209" s="125" t="s">
        <v>175</v>
      </c>
      <c r="B209" s="119" t="s">
        <v>167</v>
      </c>
      <c r="C209" s="119" t="s">
        <v>201</v>
      </c>
      <c r="D209" s="119" t="s">
        <v>151</v>
      </c>
      <c r="E209" s="119" t="s">
        <v>303</v>
      </c>
      <c r="F209" s="119" t="s">
        <v>304</v>
      </c>
      <c r="G209" s="119">
        <v>221</v>
      </c>
      <c r="H209" s="127"/>
      <c r="J209" s="196"/>
      <c r="K209" s="203"/>
      <c r="L209" s="196"/>
    </row>
    <row r="210" spans="1:12" ht="12.75" customHeight="1" hidden="1">
      <c r="A210" s="125" t="s">
        <v>177</v>
      </c>
      <c r="B210" s="119" t="s">
        <v>167</v>
      </c>
      <c r="C210" s="119" t="s">
        <v>201</v>
      </c>
      <c r="D210" s="119" t="s">
        <v>151</v>
      </c>
      <c r="E210" s="119" t="s">
        <v>303</v>
      </c>
      <c r="F210" s="119" t="s">
        <v>304</v>
      </c>
      <c r="G210" s="119">
        <v>222</v>
      </c>
      <c r="H210" s="127"/>
      <c r="J210" s="196"/>
      <c r="K210" s="203"/>
      <c r="L210" s="196"/>
    </row>
    <row r="211" spans="1:12" ht="12.75" customHeight="1" hidden="1">
      <c r="A211" s="125" t="s">
        <v>179</v>
      </c>
      <c r="B211" s="119" t="s">
        <v>167</v>
      </c>
      <c r="C211" s="119" t="s">
        <v>201</v>
      </c>
      <c r="D211" s="119" t="s">
        <v>151</v>
      </c>
      <c r="E211" s="119" t="s">
        <v>303</v>
      </c>
      <c r="F211" s="119" t="s">
        <v>304</v>
      </c>
      <c r="G211" s="119">
        <v>223</v>
      </c>
      <c r="H211" s="127"/>
      <c r="J211" s="196"/>
      <c r="K211" s="203"/>
      <c r="L211" s="196"/>
    </row>
    <row r="212" spans="1:12" ht="12.75" customHeight="1" hidden="1">
      <c r="A212" s="125" t="s">
        <v>181</v>
      </c>
      <c r="B212" s="119" t="s">
        <v>167</v>
      </c>
      <c r="C212" s="119" t="s">
        <v>201</v>
      </c>
      <c r="D212" s="119" t="s">
        <v>151</v>
      </c>
      <c r="E212" s="119" t="s">
        <v>303</v>
      </c>
      <c r="F212" s="119" t="s">
        <v>304</v>
      </c>
      <c r="G212" s="119">
        <v>225</v>
      </c>
      <c r="H212" s="127"/>
      <c r="J212" s="196"/>
      <c r="K212" s="203"/>
      <c r="L212" s="196"/>
    </row>
    <row r="213" spans="1:12" ht="12.75" customHeight="1" hidden="1">
      <c r="A213" s="125" t="s">
        <v>183</v>
      </c>
      <c r="B213" s="119" t="s">
        <v>167</v>
      </c>
      <c r="C213" s="119" t="s">
        <v>201</v>
      </c>
      <c r="D213" s="119" t="s">
        <v>151</v>
      </c>
      <c r="E213" s="119" t="s">
        <v>303</v>
      </c>
      <c r="F213" s="119" t="s">
        <v>304</v>
      </c>
      <c r="G213" s="119">
        <v>226</v>
      </c>
      <c r="H213" s="127"/>
      <c r="J213" s="196"/>
      <c r="K213" s="203"/>
      <c r="L213" s="196"/>
    </row>
    <row r="214" spans="1:12" ht="12.75" customHeight="1" hidden="1">
      <c r="A214" s="47" t="s">
        <v>188</v>
      </c>
      <c r="B214" s="119" t="s">
        <v>167</v>
      </c>
      <c r="C214" s="119" t="s">
        <v>201</v>
      </c>
      <c r="D214" s="119" t="s">
        <v>151</v>
      </c>
      <c r="E214" s="119" t="s">
        <v>303</v>
      </c>
      <c r="F214" s="119" t="s">
        <v>304</v>
      </c>
      <c r="G214" s="119">
        <v>290</v>
      </c>
      <c r="H214" s="127"/>
      <c r="J214" s="196"/>
      <c r="K214" s="203"/>
      <c r="L214" s="196"/>
    </row>
    <row r="215" spans="1:12" ht="12.75" customHeight="1" hidden="1">
      <c r="A215" s="47" t="s">
        <v>188</v>
      </c>
      <c r="B215" s="119" t="s">
        <v>167</v>
      </c>
      <c r="C215" s="119" t="s">
        <v>201</v>
      </c>
      <c r="D215" s="119" t="s">
        <v>151</v>
      </c>
      <c r="E215" s="119" t="s">
        <v>303</v>
      </c>
      <c r="F215" s="119" t="s">
        <v>304</v>
      </c>
      <c r="G215" s="119">
        <v>290</v>
      </c>
      <c r="H215" s="127"/>
      <c r="J215" s="196"/>
      <c r="K215" s="203"/>
      <c r="L215" s="196"/>
    </row>
    <row r="216" spans="1:12" ht="12.75" customHeight="1" hidden="1">
      <c r="A216" s="125" t="s">
        <v>189</v>
      </c>
      <c r="B216" s="119" t="s">
        <v>167</v>
      </c>
      <c r="C216" s="119" t="s">
        <v>201</v>
      </c>
      <c r="D216" s="119" t="s">
        <v>151</v>
      </c>
      <c r="E216" s="119" t="s">
        <v>303</v>
      </c>
      <c r="F216" s="119" t="s">
        <v>304</v>
      </c>
      <c r="G216" s="119" t="s">
        <v>190</v>
      </c>
      <c r="H216" s="126">
        <f>SUM(H217:H218)</f>
        <v>0</v>
      </c>
      <c r="J216" s="196"/>
      <c r="K216" s="203"/>
      <c r="L216" s="196"/>
    </row>
    <row r="217" spans="1:12" ht="12.75" customHeight="1" hidden="1">
      <c r="A217" s="125" t="s">
        <v>220</v>
      </c>
      <c r="B217" s="119" t="s">
        <v>167</v>
      </c>
      <c r="C217" s="119" t="s">
        <v>201</v>
      </c>
      <c r="D217" s="119" t="s">
        <v>151</v>
      </c>
      <c r="E217" s="119" t="s">
        <v>303</v>
      </c>
      <c r="F217" s="119" t="s">
        <v>304</v>
      </c>
      <c r="G217" s="119" t="s">
        <v>221</v>
      </c>
      <c r="H217" s="127"/>
      <c r="J217" s="196"/>
      <c r="K217" s="203"/>
      <c r="L217" s="196"/>
    </row>
    <row r="218" spans="1:12" ht="12.75" customHeight="1" hidden="1">
      <c r="A218" s="125" t="s">
        <v>192</v>
      </c>
      <c r="B218" s="119" t="s">
        <v>167</v>
      </c>
      <c r="C218" s="119" t="s">
        <v>201</v>
      </c>
      <c r="D218" s="119" t="s">
        <v>151</v>
      </c>
      <c r="E218" s="119" t="s">
        <v>303</v>
      </c>
      <c r="F218" s="119" t="s">
        <v>304</v>
      </c>
      <c r="G218" s="119" t="s">
        <v>193</v>
      </c>
      <c r="H218" s="127"/>
      <c r="J218" s="196"/>
      <c r="K218" s="203"/>
      <c r="L218" s="196"/>
    </row>
    <row r="219" spans="1:12" ht="12.75" customHeight="1" hidden="1">
      <c r="A219" s="218" t="s">
        <v>305</v>
      </c>
      <c r="B219" s="119" t="s">
        <v>167</v>
      </c>
      <c r="C219" s="108" t="s">
        <v>201</v>
      </c>
      <c r="D219" s="108" t="s">
        <v>153</v>
      </c>
      <c r="E219" s="108" t="s">
        <v>306</v>
      </c>
      <c r="F219" s="108"/>
      <c r="G219" s="108"/>
      <c r="H219" s="123">
        <f>H220+H224+H230+H232+H231</f>
        <v>0</v>
      </c>
      <c r="J219" s="196"/>
      <c r="K219" s="203"/>
      <c r="L219" s="196"/>
    </row>
    <row r="220" spans="1:12" ht="12.75" customHeight="1" hidden="1">
      <c r="A220" s="125" t="s">
        <v>160</v>
      </c>
      <c r="B220" s="119" t="s">
        <v>167</v>
      </c>
      <c r="C220" s="119" t="s">
        <v>201</v>
      </c>
      <c r="D220" s="119" t="s">
        <v>153</v>
      </c>
      <c r="E220" s="119" t="s">
        <v>306</v>
      </c>
      <c r="F220" s="119" t="s">
        <v>304</v>
      </c>
      <c r="G220" s="119" t="s">
        <v>161</v>
      </c>
      <c r="H220" s="126">
        <f>H221+H222+H223</f>
        <v>0</v>
      </c>
      <c r="J220" s="196"/>
      <c r="K220" s="203"/>
      <c r="L220" s="196"/>
    </row>
    <row r="221" spans="1:12" ht="12.75" customHeight="1" hidden="1">
      <c r="A221" s="125" t="s">
        <v>169</v>
      </c>
      <c r="B221" s="119" t="s">
        <v>167</v>
      </c>
      <c r="C221" s="119" t="s">
        <v>201</v>
      </c>
      <c r="D221" s="119" t="s">
        <v>153</v>
      </c>
      <c r="E221" s="119" t="s">
        <v>306</v>
      </c>
      <c r="F221" s="119" t="s">
        <v>304</v>
      </c>
      <c r="G221" s="119" t="s">
        <v>170</v>
      </c>
      <c r="H221" s="127"/>
      <c r="J221" s="196"/>
      <c r="K221" s="203"/>
      <c r="L221" s="196"/>
    </row>
    <row r="222" spans="1:12" ht="12.75" customHeight="1" hidden="1">
      <c r="A222" s="125" t="s">
        <v>162</v>
      </c>
      <c r="B222" s="119" t="s">
        <v>167</v>
      </c>
      <c r="C222" s="119" t="s">
        <v>201</v>
      </c>
      <c r="D222" s="119" t="s">
        <v>153</v>
      </c>
      <c r="E222" s="119" t="s">
        <v>306</v>
      </c>
      <c r="F222" s="119" t="s">
        <v>304</v>
      </c>
      <c r="G222" s="119" t="s">
        <v>163</v>
      </c>
      <c r="H222" s="127"/>
      <c r="J222" s="196"/>
      <c r="K222" s="203"/>
      <c r="L222" s="196"/>
    </row>
    <row r="223" spans="1:12" ht="12.75" customHeight="1" hidden="1">
      <c r="A223" s="125" t="s">
        <v>171</v>
      </c>
      <c r="B223" s="119" t="s">
        <v>167</v>
      </c>
      <c r="C223" s="119" t="s">
        <v>201</v>
      </c>
      <c r="D223" s="119" t="s">
        <v>153</v>
      </c>
      <c r="E223" s="119" t="s">
        <v>306</v>
      </c>
      <c r="F223" s="119" t="s">
        <v>304</v>
      </c>
      <c r="G223" s="119" t="s">
        <v>172</v>
      </c>
      <c r="H223" s="127"/>
      <c r="J223" s="196"/>
      <c r="K223" s="203"/>
      <c r="L223" s="196"/>
    </row>
    <row r="224" spans="1:12" ht="12.75" customHeight="1" hidden="1">
      <c r="A224" s="125" t="s">
        <v>173</v>
      </c>
      <c r="B224" s="119" t="s">
        <v>167</v>
      </c>
      <c r="C224" s="119" t="s">
        <v>201</v>
      </c>
      <c r="D224" s="119" t="s">
        <v>153</v>
      </c>
      <c r="E224" s="119" t="s">
        <v>306</v>
      </c>
      <c r="F224" s="119" t="s">
        <v>304</v>
      </c>
      <c r="G224" s="119" t="s">
        <v>174</v>
      </c>
      <c r="H224" s="126">
        <f>H225+H226+H227+H228+H229</f>
        <v>0</v>
      </c>
      <c r="J224" s="196"/>
      <c r="K224" s="203"/>
      <c r="L224" s="196"/>
    </row>
    <row r="225" spans="1:12" ht="12.75" customHeight="1" hidden="1">
      <c r="A225" s="125" t="s">
        <v>175</v>
      </c>
      <c r="B225" s="119" t="s">
        <v>167</v>
      </c>
      <c r="C225" s="119" t="s">
        <v>201</v>
      </c>
      <c r="D225" s="119" t="s">
        <v>153</v>
      </c>
      <c r="E225" s="119" t="s">
        <v>306</v>
      </c>
      <c r="F225" s="119" t="s">
        <v>304</v>
      </c>
      <c r="G225" s="119">
        <v>221</v>
      </c>
      <c r="H225" s="127"/>
      <c r="J225" s="196"/>
      <c r="K225" s="203"/>
      <c r="L225" s="196"/>
    </row>
    <row r="226" spans="1:12" ht="12.75" customHeight="1" hidden="1">
      <c r="A226" s="125" t="s">
        <v>177</v>
      </c>
      <c r="B226" s="119" t="s">
        <v>167</v>
      </c>
      <c r="C226" s="119" t="s">
        <v>201</v>
      </c>
      <c r="D226" s="119" t="s">
        <v>153</v>
      </c>
      <c r="E226" s="119" t="s">
        <v>306</v>
      </c>
      <c r="F226" s="119" t="s">
        <v>304</v>
      </c>
      <c r="G226" s="119">
        <v>222</v>
      </c>
      <c r="H226" s="127"/>
      <c r="J226" s="196"/>
      <c r="K226" s="203"/>
      <c r="L226" s="196"/>
    </row>
    <row r="227" spans="1:12" ht="12.75" customHeight="1" hidden="1">
      <c r="A227" s="125" t="s">
        <v>179</v>
      </c>
      <c r="B227" s="119" t="s">
        <v>167</v>
      </c>
      <c r="C227" s="119" t="s">
        <v>201</v>
      </c>
      <c r="D227" s="119" t="s">
        <v>153</v>
      </c>
      <c r="E227" s="119" t="s">
        <v>306</v>
      </c>
      <c r="F227" s="119" t="s">
        <v>304</v>
      </c>
      <c r="G227" s="119">
        <v>223</v>
      </c>
      <c r="H227" s="127"/>
      <c r="J227" s="196"/>
      <c r="K227" s="203"/>
      <c r="L227" s="196"/>
    </row>
    <row r="228" spans="1:12" ht="12.75" customHeight="1" hidden="1">
      <c r="A228" s="125" t="s">
        <v>181</v>
      </c>
      <c r="B228" s="119" t="s">
        <v>167</v>
      </c>
      <c r="C228" s="119" t="s">
        <v>201</v>
      </c>
      <c r="D228" s="119" t="s">
        <v>153</v>
      </c>
      <c r="E228" s="119" t="s">
        <v>306</v>
      </c>
      <c r="F228" s="119" t="s">
        <v>304</v>
      </c>
      <c r="G228" s="119">
        <v>225</v>
      </c>
      <c r="H228" s="127"/>
      <c r="J228" s="196"/>
      <c r="K228" s="203"/>
      <c r="L228" s="196"/>
    </row>
    <row r="229" spans="1:12" ht="12.75" customHeight="1" hidden="1">
      <c r="A229" s="125" t="s">
        <v>183</v>
      </c>
      <c r="B229" s="119" t="s">
        <v>167</v>
      </c>
      <c r="C229" s="119" t="s">
        <v>201</v>
      </c>
      <c r="D229" s="119" t="s">
        <v>153</v>
      </c>
      <c r="E229" s="119" t="s">
        <v>306</v>
      </c>
      <c r="F229" s="119" t="s">
        <v>304</v>
      </c>
      <c r="G229" s="119">
        <v>226</v>
      </c>
      <c r="H229" s="127"/>
      <c r="J229" s="196"/>
      <c r="K229" s="203"/>
      <c r="L229" s="196"/>
    </row>
    <row r="230" spans="1:12" ht="12.75" customHeight="1" hidden="1">
      <c r="A230" s="47" t="s">
        <v>188</v>
      </c>
      <c r="B230" s="119" t="s">
        <v>167</v>
      </c>
      <c r="C230" s="119" t="s">
        <v>201</v>
      </c>
      <c r="D230" s="119" t="s">
        <v>153</v>
      </c>
      <c r="E230" s="119" t="s">
        <v>306</v>
      </c>
      <c r="F230" s="119" t="s">
        <v>304</v>
      </c>
      <c r="G230" s="119">
        <v>290</v>
      </c>
      <c r="H230" s="127"/>
      <c r="J230" s="196"/>
      <c r="K230" s="203"/>
      <c r="L230" s="196"/>
    </row>
    <row r="231" spans="1:12" ht="12.75" customHeight="1" hidden="1">
      <c r="A231" s="47" t="s">
        <v>188</v>
      </c>
      <c r="B231" s="119" t="s">
        <v>167</v>
      </c>
      <c r="C231" s="119" t="s">
        <v>201</v>
      </c>
      <c r="D231" s="119" t="s">
        <v>153</v>
      </c>
      <c r="E231" s="119" t="s">
        <v>306</v>
      </c>
      <c r="F231" s="119" t="s">
        <v>304</v>
      </c>
      <c r="G231" s="119">
        <v>290</v>
      </c>
      <c r="H231" s="127"/>
      <c r="J231" s="196"/>
      <c r="K231" s="203"/>
      <c r="L231" s="196"/>
    </row>
    <row r="232" spans="1:12" ht="12.75" customHeight="1" hidden="1">
      <c r="A232" s="125" t="s">
        <v>189</v>
      </c>
      <c r="B232" s="119" t="s">
        <v>167</v>
      </c>
      <c r="C232" s="119" t="s">
        <v>201</v>
      </c>
      <c r="D232" s="119" t="s">
        <v>153</v>
      </c>
      <c r="E232" s="119" t="s">
        <v>306</v>
      </c>
      <c r="F232" s="119" t="s">
        <v>304</v>
      </c>
      <c r="G232" s="119" t="s">
        <v>190</v>
      </c>
      <c r="H232" s="126">
        <f>SUM(H233:H234)</f>
        <v>0</v>
      </c>
      <c r="J232" s="196"/>
      <c r="K232" s="203"/>
      <c r="L232" s="196"/>
    </row>
    <row r="233" spans="1:12" ht="12.75" customHeight="1" hidden="1">
      <c r="A233" s="125" t="s">
        <v>220</v>
      </c>
      <c r="B233" s="119" t="s">
        <v>167</v>
      </c>
      <c r="C233" s="119" t="s">
        <v>201</v>
      </c>
      <c r="D233" s="119" t="s">
        <v>153</v>
      </c>
      <c r="E233" s="119" t="s">
        <v>306</v>
      </c>
      <c r="F233" s="119" t="s">
        <v>304</v>
      </c>
      <c r="G233" s="119" t="s">
        <v>221</v>
      </c>
      <c r="H233" s="127"/>
      <c r="J233" s="196"/>
      <c r="K233" s="203"/>
      <c r="L233" s="196"/>
    </row>
    <row r="234" spans="1:12" ht="12.75" customHeight="1" hidden="1">
      <c r="A234" s="125" t="s">
        <v>192</v>
      </c>
      <c r="B234" s="119" t="s">
        <v>167</v>
      </c>
      <c r="C234" s="119" t="s">
        <v>201</v>
      </c>
      <c r="D234" s="119" t="s">
        <v>153</v>
      </c>
      <c r="E234" s="119" t="s">
        <v>306</v>
      </c>
      <c r="F234" s="119" t="s">
        <v>304</v>
      </c>
      <c r="G234" s="119" t="s">
        <v>193</v>
      </c>
      <c r="H234" s="127"/>
      <c r="J234" s="196"/>
      <c r="K234" s="203"/>
      <c r="L234" s="196"/>
    </row>
    <row r="235" spans="1:12" s="221" customFormat="1" ht="12.75" customHeight="1" hidden="1">
      <c r="A235" s="219" t="s">
        <v>307</v>
      </c>
      <c r="B235" s="119" t="s">
        <v>167</v>
      </c>
      <c r="C235" s="220" t="s">
        <v>201</v>
      </c>
      <c r="D235" s="220" t="s">
        <v>153</v>
      </c>
      <c r="E235" s="220" t="s">
        <v>308</v>
      </c>
      <c r="F235" s="220"/>
      <c r="G235" s="220"/>
      <c r="H235" s="123">
        <f>H236</f>
        <v>0</v>
      </c>
      <c r="J235" s="196"/>
      <c r="K235" s="203"/>
      <c r="L235" s="196"/>
    </row>
    <row r="236" spans="1:12" ht="12.75" customHeight="1" hidden="1">
      <c r="A236" s="125" t="s">
        <v>309</v>
      </c>
      <c r="B236" s="119" t="s">
        <v>167</v>
      </c>
      <c r="C236" s="119" t="s">
        <v>201</v>
      </c>
      <c r="D236" s="119" t="s">
        <v>153</v>
      </c>
      <c r="E236" s="119" t="s">
        <v>310</v>
      </c>
      <c r="F236" s="119" t="s">
        <v>304</v>
      </c>
      <c r="G236" s="119"/>
      <c r="H236" s="126">
        <f>H237</f>
        <v>0</v>
      </c>
      <c r="J236" s="196"/>
      <c r="K236" s="203"/>
      <c r="L236" s="196"/>
    </row>
    <row r="237" spans="1:12" ht="12.75" customHeight="1" hidden="1">
      <c r="A237" s="125" t="s">
        <v>160</v>
      </c>
      <c r="B237" s="119" t="s">
        <v>167</v>
      </c>
      <c r="C237" s="119" t="s">
        <v>201</v>
      </c>
      <c r="D237" s="119" t="s">
        <v>153</v>
      </c>
      <c r="E237" s="119" t="s">
        <v>310</v>
      </c>
      <c r="F237" s="119" t="s">
        <v>304</v>
      </c>
      <c r="G237" s="119" t="s">
        <v>161</v>
      </c>
      <c r="H237" s="126">
        <f>H238+H239</f>
        <v>0</v>
      </c>
      <c r="J237" s="196"/>
      <c r="K237" s="203"/>
      <c r="L237" s="196"/>
    </row>
    <row r="238" spans="1:12" ht="12.75" customHeight="1" hidden="1">
      <c r="A238" s="125" t="s">
        <v>169</v>
      </c>
      <c r="B238" s="119" t="s">
        <v>167</v>
      </c>
      <c r="C238" s="119" t="s">
        <v>201</v>
      </c>
      <c r="D238" s="119" t="s">
        <v>153</v>
      </c>
      <c r="E238" s="119" t="s">
        <v>310</v>
      </c>
      <c r="F238" s="119" t="s">
        <v>304</v>
      </c>
      <c r="G238" s="119" t="s">
        <v>170</v>
      </c>
      <c r="H238" s="127"/>
      <c r="J238" s="196"/>
      <c r="K238" s="203"/>
      <c r="L238" s="196"/>
    </row>
    <row r="239" spans="1:12" ht="12.75" customHeight="1" hidden="1">
      <c r="A239" s="125" t="s">
        <v>171</v>
      </c>
      <c r="B239" s="119" t="s">
        <v>167</v>
      </c>
      <c r="C239" s="119" t="s">
        <v>201</v>
      </c>
      <c r="D239" s="119" t="s">
        <v>153</v>
      </c>
      <c r="E239" s="119" t="s">
        <v>310</v>
      </c>
      <c r="F239" s="119" t="s">
        <v>304</v>
      </c>
      <c r="G239" s="119" t="s">
        <v>172</v>
      </c>
      <c r="H239" s="127"/>
      <c r="J239" s="196"/>
      <c r="K239" s="203"/>
      <c r="L239" s="196"/>
    </row>
    <row r="240" spans="1:12" ht="12.75" customHeight="1" hidden="1">
      <c r="A240" s="107" t="s">
        <v>311</v>
      </c>
      <c r="B240" s="119" t="s">
        <v>167</v>
      </c>
      <c r="C240" s="149" t="s">
        <v>312</v>
      </c>
      <c r="D240" s="109"/>
      <c r="E240" s="109"/>
      <c r="F240" s="109"/>
      <c r="G240" s="108"/>
      <c r="H240" s="110">
        <f>H241+H257</f>
        <v>0</v>
      </c>
      <c r="J240" s="196"/>
      <c r="K240" s="203"/>
      <c r="L240" s="196"/>
    </row>
    <row r="241" spans="1:12" ht="12.75" customHeight="1" hidden="1">
      <c r="A241" s="218" t="s">
        <v>313</v>
      </c>
      <c r="B241" s="119" t="s">
        <v>167</v>
      </c>
      <c r="C241" s="108" t="s">
        <v>312</v>
      </c>
      <c r="D241" s="108" t="s">
        <v>151</v>
      </c>
      <c r="E241" s="108" t="s">
        <v>314</v>
      </c>
      <c r="F241" s="108"/>
      <c r="G241" s="108"/>
      <c r="H241" s="123">
        <f>H242+H246+H252+H254+H253</f>
        <v>0</v>
      </c>
      <c r="J241" s="196"/>
      <c r="K241" s="203"/>
      <c r="L241" s="196"/>
    </row>
    <row r="242" spans="1:12" ht="12.75" customHeight="1" hidden="1">
      <c r="A242" s="125" t="s">
        <v>160</v>
      </c>
      <c r="B242" s="119" t="s">
        <v>167</v>
      </c>
      <c r="C242" s="119" t="s">
        <v>312</v>
      </c>
      <c r="D242" s="119" t="s">
        <v>151</v>
      </c>
      <c r="E242" s="119" t="s">
        <v>314</v>
      </c>
      <c r="F242" s="119" t="s">
        <v>304</v>
      </c>
      <c r="G242" s="119" t="s">
        <v>161</v>
      </c>
      <c r="H242" s="126">
        <f>H243+H244+H245</f>
        <v>0</v>
      </c>
      <c r="J242" s="196"/>
      <c r="K242" s="203"/>
      <c r="L242" s="196"/>
    </row>
    <row r="243" spans="1:12" ht="12.75" customHeight="1" hidden="1">
      <c r="A243" s="125" t="s">
        <v>169</v>
      </c>
      <c r="B243" s="119" t="s">
        <v>167</v>
      </c>
      <c r="C243" s="119" t="s">
        <v>312</v>
      </c>
      <c r="D243" s="119" t="s">
        <v>151</v>
      </c>
      <c r="E243" s="119" t="s">
        <v>314</v>
      </c>
      <c r="F243" s="119" t="s">
        <v>304</v>
      </c>
      <c r="G243" s="119" t="s">
        <v>170</v>
      </c>
      <c r="H243" s="127"/>
      <c r="J243" s="196"/>
      <c r="K243" s="203"/>
      <c r="L243" s="196"/>
    </row>
    <row r="244" spans="1:12" ht="12.75" customHeight="1" hidden="1">
      <c r="A244" s="125" t="s">
        <v>162</v>
      </c>
      <c r="B244" s="119" t="s">
        <v>167</v>
      </c>
      <c r="C244" s="119" t="s">
        <v>312</v>
      </c>
      <c r="D244" s="119" t="s">
        <v>151</v>
      </c>
      <c r="E244" s="119" t="s">
        <v>314</v>
      </c>
      <c r="F244" s="119" t="s">
        <v>304</v>
      </c>
      <c r="G244" s="119" t="s">
        <v>163</v>
      </c>
      <c r="H244" s="127"/>
      <c r="J244" s="196"/>
      <c r="K244" s="203"/>
      <c r="L244" s="196"/>
    </row>
    <row r="245" spans="1:12" ht="12.75" customHeight="1" hidden="1">
      <c r="A245" s="125" t="s">
        <v>171</v>
      </c>
      <c r="B245" s="119" t="s">
        <v>167</v>
      </c>
      <c r="C245" s="119" t="s">
        <v>312</v>
      </c>
      <c r="D245" s="119" t="s">
        <v>151</v>
      </c>
      <c r="E245" s="119" t="s">
        <v>314</v>
      </c>
      <c r="F245" s="119" t="s">
        <v>304</v>
      </c>
      <c r="G245" s="119" t="s">
        <v>172</v>
      </c>
      <c r="H245" s="127"/>
      <c r="J245" s="196"/>
      <c r="K245" s="203"/>
      <c r="L245" s="196"/>
    </row>
    <row r="246" spans="1:12" ht="12.75" customHeight="1" hidden="1">
      <c r="A246" s="125" t="s">
        <v>173</v>
      </c>
      <c r="B246" s="119" t="s">
        <v>167</v>
      </c>
      <c r="C246" s="119" t="s">
        <v>312</v>
      </c>
      <c r="D246" s="119" t="s">
        <v>151</v>
      </c>
      <c r="E246" s="119" t="s">
        <v>314</v>
      </c>
      <c r="F246" s="119" t="s">
        <v>304</v>
      </c>
      <c r="G246" s="119" t="s">
        <v>174</v>
      </c>
      <c r="H246" s="126">
        <f>H247+H248+H249+H250+H251</f>
        <v>0</v>
      </c>
      <c r="J246" s="196"/>
      <c r="K246" s="203"/>
      <c r="L246" s="196"/>
    </row>
    <row r="247" spans="1:12" ht="12.75" customHeight="1" hidden="1">
      <c r="A247" s="125" t="s">
        <v>175</v>
      </c>
      <c r="B247" s="119" t="s">
        <v>167</v>
      </c>
      <c r="C247" s="119" t="s">
        <v>312</v>
      </c>
      <c r="D247" s="119" t="s">
        <v>151</v>
      </c>
      <c r="E247" s="119" t="s">
        <v>314</v>
      </c>
      <c r="F247" s="119" t="s">
        <v>304</v>
      </c>
      <c r="G247" s="119">
        <v>221</v>
      </c>
      <c r="H247" s="127"/>
      <c r="J247" s="196"/>
      <c r="K247" s="203"/>
      <c r="L247" s="196"/>
    </row>
    <row r="248" spans="1:12" ht="12.75" customHeight="1" hidden="1">
      <c r="A248" s="125" t="s">
        <v>177</v>
      </c>
      <c r="B248" s="119" t="s">
        <v>167</v>
      </c>
      <c r="C248" s="119" t="s">
        <v>312</v>
      </c>
      <c r="D248" s="119" t="s">
        <v>151</v>
      </c>
      <c r="E248" s="119" t="s">
        <v>314</v>
      </c>
      <c r="F248" s="119" t="s">
        <v>304</v>
      </c>
      <c r="G248" s="119">
        <v>222</v>
      </c>
      <c r="H248" s="127"/>
      <c r="J248" s="196"/>
      <c r="K248" s="203"/>
      <c r="L248" s="196"/>
    </row>
    <row r="249" spans="1:12" ht="12.75" customHeight="1" hidden="1">
      <c r="A249" s="125" t="s">
        <v>179</v>
      </c>
      <c r="B249" s="119" t="s">
        <v>167</v>
      </c>
      <c r="C249" s="119" t="s">
        <v>312</v>
      </c>
      <c r="D249" s="119" t="s">
        <v>151</v>
      </c>
      <c r="E249" s="119" t="s">
        <v>314</v>
      </c>
      <c r="F249" s="119" t="s">
        <v>304</v>
      </c>
      <c r="G249" s="119">
        <v>223</v>
      </c>
      <c r="H249" s="127"/>
      <c r="J249" s="196"/>
      <c r="K249" s="203"/>
      <c r="L249" s="196"/>
    </row>
    <row r="250" spans="1:12" ht="12.75" customHeight="1" hidden="1">
      <c r="A250" s="125" t="s">
        <v>181</v>
      </c>
      <c r="B250" s="119" t="s">
        <v>167</v>
      </c>
      <c r="C250" s="119" t="s">
        <v>312</v>
      </c>
      <c r="D250" s="119" t="s">
        <v>151</v>
      </c>
      <c r="E250" s="119" t="s">
        <v>314</v>
      </c>
      <c r="F250" s="119" t="s">
        <v>304</v>
      </c>
      <c r="G250" s="119">
        <v>225</v>
      </c>
      <c r="H250" s="127"/>
      <c r="J250" s="196"/>
      <c r="K250" s="203"/>
      <c r="L250" s="196"/>
    </row>
    <row r="251" spans="1:12" ht="12.75" customHeight="1" hidden="1">
      <c r="A251" s="125" t="s">
        <v>183</v>
      </c>
      <c r="B251" s="119" t="s">
        <v>167</v>
      </c>
      <c r="C251" s="119" t="s">
        <v>312</v>
      </c>
      <c r="D251" s="119" t="s">
        <v>151</v>
      </c>
      <c r="E251" s="119" t="s">
        <v>314</v>
      </c>
      <c r="F251" s="119" t="s">
        <v>304</v>
      </c>
      <c r="G251" s="119">
        <v>226</v>
      </c>
      <c r="H251" s="127"/>
      <c r="J251" s="196"/>
      <c r="K251" s="203"/>
      <c r="L251" s="196"/>
    </row>
    <row r="252" spans="1:12" ht="12.75" customHeight="1" hidden="1">
      <c r="A252" s="47" t="s">
        <v>188</v>
      </c>
      <c r="B252" s="119" t="s">
        <v>167</v>
      </c>
      <c r="C252" s="119" t="s">
        <v>312</v>
      </c>
      <c r="D252" s="119" t="s">
        <v>151</v>
      </c>
      <c r="E252" s="119" t="s">
        <v>314</v>
      </c>
      <c r="F252" s="119" t="s">
        <v>304</v>
      </c>
      <c r="G252" s="119">
        <v>290</v>
      </c>
      <c r="H252" s="127"/>
      <c r="J252" s="196"/>
      <c r="K252" s="203"/>
      <c r="L252" s="196"/>
    </row>
    <row r="253" spans="1:12" ht="12.75" customHeight="1" hidden="1">
      <c r="A253" s="47" t="s">
        <v>188</v>
      </c>
      <c r="B253" s="119" t="s">
        <v>167</v>
      </c>
      <c r="C253" s="119" t="s">
        <v>312</v>
      </c>
      <c r="D253" s="119" t="s">
        <v>151</v>
      </c>
      <c r="E253" s="119" t="s">
        <v>315</v>
      </c>
      <c r="F253" s="119" t="s">
        <v>304</v>
      </c>
      <c r="G253" s="119">
        <v>290</v>
      </c>
      <c r="H253" s="127"/>
      <c r="J253" s="196"/>
      <c r="K253" s="203"/>
      <c r="L253" s="196"/>
    </row>
    <row r="254" spans="1:12" ht="12.75" customHeight="1" hidden="1">
      <c r="A254" s="125" t="s">
        <v>189</v>
      </c>
      <c r="B254" s="119" t="s">
        <v>167</v>
      </c>
      <c r="C254" s="119" t="s">
        <v>312</v>
      </c>
      <c r="D254" s="119" t="s">
        <v>151</v>
      </c>
      <c r="E254" s="119" t="s">
        <v>314</v>
      </c>
      <c r="F254" s="119" t="s">
        <v>304</v>
      </c>
      <c r="G254" s="119" t="s">
        <v>190</v>
      </c>
      <c r="H254" s="126">
        <f>SUM(H255:H256)</f>
        <v>0</v>
      </c>
      <c r="J254" s="196"/>
      <c r="K254" s="203"/>
      <c r="L254" s="196"/>
    </row>
    <row r="255" spans="1:12" ht="12.75" customHeight="1" hidden="1">
      <c r="A255" s="125" t="s">
        <v>220</v>
      </c>
      <c r="B255" s="119" t="s">
        <v>167</v>
      </c>
      <c r="C255" s="119" t="s">
        <v>312</v>
      </c>
      <c r="D255" s="119" t="s">
        <v>151</v>
      </c>
      <c r="E255" s="119" t="s">
        <v>314</v>
      </c>
      <c r="F255" s="119" t="s">
        <v>304</v>
      </c>
      <c r="G255" s="119" t="s">
        <v>221</v>
      </c>
      <c r="H255" s="127"/>
      <c r="J255" s="196"/>
      <c r="K255" s="203"/>
      <c r="L255" s="196"/>
    </row>
    <row r="256" spans="1:12" ht="12.75" customHeight="1" hidden="1">
      <c r="A256" s="47" t="s">
        <v>192</v>
      </c>
      <c r="B256" s="119" t="s">
        <v>167</v>
      </c>
      <c r="C256" s="119" t="s">
        <v>312</v>
      </c>
      <c r="D256" s="119" t="s">
        <v>151</v>
      </c>
      <c r="E256" s="119" t="s">
        <v>314</v>
      </c>
      <c r="F256" s="119" t="s">
        <v>304</v>
      </c>
      <c r="G256" s="119" t="s">
        <v>193</v>
      </c>
      <c r="H256" s="127"/>
      <c r="J256" s="196"/>
      <c r="K256" s="203"/>
      <c r="L256" s="196"/>
    </row>
    <row r="257" spans="1:12" ht="12.75" customHeight="1" hidden="1">
      <c r="A257" s="218" t="s">
        <v>316</v>
      </c>
      <c r="B257" s="119" t="s">
        <v>167</v>
      </c>
      <c r="C257" s="108" t="s">
        <v>312</v>
      </c>
      <c r="D257" s="108" t="s">
        <v>151</v>
      </c>
      <c r="E257" s="108" t="s">
        <v>317</v>
      </c>
      <c r="F257" s="108"/>
      <c r="G257" s="108"/>
      <c r="H257" s="123">
        <f>H258</f>
        <v>0</v>
      </c>
      <c r="J257" s="196"/>
      <c r="K257" s="203"/>
      <c r="L257" s="196"/>
    </row>
    <row r="258" spans="1:12" ht="12.75" customHeight="1" hidden="1">
      <c r="A258" s="125" t="s">
        <v>318</v>
      </c>
      <c r="B258" s="119" t="s">
        <v>167</v>
      </c>
      <c r="C258" s="119" t="s">
        <v>312</v>
      </c>
      <c r="D258" s="119" t="s">
        <v>151</v>
      </c>
      <c r="E258" s="119" t="s">
        <v>317</v>
      </c>
      <c r="F258" s="119" t="s">
        <v>304</v>
      </c>
      <c r="G258" s="119"/>
      <c r="H258" s="222">
        <f>H259+H263+H269+H270</f>
        <v>0</v>
      </c>
      <c r="J258" s="196"/>
      <c r="K258" s="203"/>
      <c r="L258" s="196"/>
    </row>
    <row r="259" spans="1:12" ht="12.75" customHeight="1" hidden="1">
      <c r="A259" s="125" t="s">
        <v>160</v>
      </c>
      <c r="B259" s="119" t="s">
        <v>167</v>
      </c>
      <c r="C259" s="119" t="s">
        <v>312</v>
      </c>
      <c r="D259" s="119" t="s">
        <v>151</v>
      </c>
      <c r="E259" s="119" t="s">
        <v>317</v>
      </c>
      <c r="F259" s="119" t="s">
        <v>304</v>
      </c>
      <c r="G259" s="119" t="s">
        <v>161</v>
      </c>
      <c r="H259" s="126">
        <f>H260+H261+H262</f>
        <v>0</v>
      </c>
      <c r="J259" s="196"/>
      <c r="K259" s="203"/>
      <c r="L259" s="196"/>
    </row>
    <row r="260" spans="1:12" ht="12.75" customHeight="1" hidden="1">
      <c r="A260" s="125" t="s">
        <v>169</v>
      </c>
      <c r="B260" s="119" t="s">
        <v>167</v>
      </c>
      <c r="C260" s="119" t="s">
        <v>312</v>
      </c>
      <c r="D260" s="119" t="s">
        <v>151</v>
      </c>
      <c r="E260" s="119" t="s">
        <v>317</v>
      </c>
      <c r="F260" s="119" t="s">
        <v>304</v>
      </c>
      <c r="G260" s="119" t="s">
        <v>170</v>
      </c>
      <c r="H260" s="127"/>
      <c r="J260" s="196"/>
      <c r="K260" s="203"/>
      <c r="L260" s="196"/>
    </row>
    <row r="261" spans="1:12" ht="12.75" customHeight="1" hidden="1">
      <c r="A261" s="125" t="s">
        <v>162</v>
      </c>
      <c r="B261" s="119" t="s">
        <v>167</v>
      </c>
      <c r="C261" s="119" t="s">
        <v>312</v>
      </c>
      <c r="D261" s="119" t="s">
        <v>151</v>
      </c>
      <c r="E261" s="119" t="s">
        <v>317</v>
      </c>
      <c r="F261" s="119" t="s">
        <v>304</v>
      </c>
      <c r="G261" s="119" t="s">
        <v>163</v>
      </c>
      <c r="H261" s="127"/>
      <c r="J261" s="196"/>
      <c r="K261" s="203"/>
      <c r="L261" s="196"/>
    </row>
    <row r="262" spans="1:12" ht="12.75" customHeight="1" hidden="1">
      <c r="A262" s="125" t="s">
        <v>171</v>
      </c>
      <c r="B262" s="119" t="s">
        <v>167</v>
      </c>
      <c r="C262" s="119" t="s">
        <v>312</v>
      </c>
      <c r="D262" s="119" t="s">
        <v>151</v>
      </c>
      <c r="E262" s="119" t="s">
        <v>317</v>
      </c>
      <c r="F262" s="119" t="s">
        <v>304</v>
      </c>
      <c r="G262" s="119" t="s">
        <v>172</v>
      </c>
      <c r="H262" s="127"/>
      <c r="J262" s="196"/>
      <c r="K262" s="203"/>
      <c r="L262" s="196"/>
    </row>
    <row r="263" spans="1:12" ht="12.75" customHeight="1" hidden="1">
      <c r="A263" s="125" t="s">
        <v>173</v>
      </c>
      <c r="B263" s="119" t="s">
        <v>167</v>
      </c>
      <c r="C263" s="119" t="s">
        <v>312</v>
      </c>
      <c r="D263" s="119" t="s">
        <v>151</v>
      </c>
      <c r="E263" s="119" t="s">
        <v>317</v>
      </c>
      <c r="F263" s="119" t="s">
        <v>304</v>
      </c>
      <c r="G263" s="119" t="s">
        <v>174</v>
      </c>
      <c r="H263" s="126">
        <f>H264+H266+H267+H268+H265</f>
        <v>0</v>
      </c>
      <c r="J263" s="196"/>
      <c r="K263" s="203"/>
      <c r="L263" s="196"/>
    </row>
    <row r="264" spans="1:12" ht="12.75" customHeight="1" hidden="1">
      <c r="A264" s="125" t="s">
        <v>175</v>
      </c>
      <c r="B264" s="119" t="s">
        <v>167</v>
      </c>
      <c r="C264" s="119" t="s">
        <v>312</v>
      </c>
      <c r="D264" s="119" t="s">
        <v>151</v>
      </c>
      <c r="E264" s="119" t="s">
        <v>317</v>
      </c>
      <c r="F264" s="119" t="s">
        <v>304</v>
      </c>
      <c r="G264" s="119" t="s">
        <v>176</v>
      </c>
      <c r="H264" s="127"/>
      <c r="J264" s="196"/>
      <c r="K264" s="203"/>
      <c r="L264" s="196"/>
    </row>
    <row r="265" spans="1:12" ht="12.75" customHeight="1" hidden="1">
      <c r="A265" s="125" t="s">
        <v>177</v>
      </c>
      <c r="B265" s="119" t="s">
        <v>167</v>
      </c>
      <c r="C265" s="119" t="s">
        <v>312</v>
      </c>
      <c r="D265" s="119" t="s">
        <v>151</v>
      </c>
      <c r="E265" s="119" t="s">
        <v>317</v>
      </c>
      <c r="F265" s="119" t="s">
        <v>304</v>
      </c>
      <c r="G265" s="119">
        <v>222</v>
      </c>
      <c r="H265" s="127"/>
      <c r="J265" s="196"/>
      <c r="K265" s="203"/>
      <c r="L265" s="196"/>
    </row>
    <row r="266" spans="1:12" ht="12.75" customHeight="1" hidden="1">
      <c r="A266" s="125" t="s">
        <v>179</v>
      </c>
      <c r="B266" s="119" t="s">
        <v>167</v>
      </c>
      <c r="C266" s="119" t="s">
        <v>312</v>
      </c>
      <c r="D266" s="119" t="s">
        <v>151</v>
      </c>
      <c r="E266" s="119" t="s">
        <v>317</v>
      </c>
      <c r="F266" s="119" t="s">
        <v>304</v>
      </c>
      <c r="G266" s="119" t="s">
        <v>275</v>
      </c>
      <c r="H266" s="127"/>
      <c r="J266" s="196"/>
      <c r="K266" s="203"/>
      <c r="L266" s="196"/>
    </row>
    <row r="267" spans="1:12" ht="12.75" customHeight="1" hidden="1">
      <c r="A267" s="125" t="s">
        <v>181</v>
      </c>
      <c r="B267" s="119" t="s">
        <v>167</v>
      </c>
      <c r="C267" s="119" t="s">
        <v>312</v>
      </c>
      <c r="D267" s="119" t="s">
        <v>151</v>
      </c>
      <c r="E267" s="119" t="s">
        <v>317</v>
      </c>
      <c r="F267" s="119" t="s">
        <v>304</v>
      </c>
      <c r="G267" s="119" t="s">
        <v>182</v>
      </c>
      <c r="H267" s="127"/>
      <c r="J267" s="196"/>
      <c r="K267" s="203"/>
      <c r="L267" s="196"/>
    </row>
    <row r="268" spans="1:12" ht="12.75" customHeight="1" hidden="1">
      <c r="A268" s="125" t="s">
        <v>183</v>
      </c>
      <c r="B268" s="119" t="s">
        <v>167</v>
      </c>
      <c r="C268" s="119" t="s">
        <v>312</v>
      </c>
      <c r="D268" s="119" t="s">
        <v>151</v>
      </c>
      <c r="E268" s="119" t="s">
        <v>317</v>
      </c>
      <c r="F268" s="119" t="s">
        <v>304</v>
      </c>
      <c r="G268" s="119" t="s">
        <v>184</v>
      </c>
      <c r="H268" s="127"/>
      <c r="J268" s="196"/>
      <c r="K268" s="203"/>
      <c r="L268" s="196"/>
    </row>
    <row r="269" spans="1:12" ht="12.75" customHeight="1" hidden="1">
      <c r="A269" s="47" t="s">
        <v>188</v>
      </c>
      <c r="B269" s="119" t="s">
        <v>167</v>
      </c>
      <c r="C269" s="119" t="s">
        <v>312</v>
      </c>
      <c r="D269" s="119" t="s">
        <v>151</v>
      </c>
      <c r="E269" s="119" t="s">
        <v>319</v>
      </c>
      <c r="F269" s="119" t="s">
        <v>304</v>
      </c>
      <c r="G269" s="119">
        <v>290</v>
      </c>
      <c r="H269" s="127"/>
      <c r="J269" s="196"/>
      <c r="K269" s="203"/>
      <c r="L269" s="196"/>
    </row>
    <row r="270" spans="1:12" ht="12.75" customHeight="1" hidden="1">
      <c r="A270" s="125" t="s">
        <v>189</v>
      </c>
      <c r="B270" s="119" t="s">
        <v>167</v>
      </c>
      <c r="C270" s="119" t="s">
        <v>312</v>
      </c>
      <c r="D270" s="119" t="s">
        <v>151</v>
      </c>
      <c r="E270" s="119" t="s">
        <v>317</v>
      </c>
      <c r="F270" s="119" t="s">
        <v>304</v>
      </c>
      <c r="G270" s="119" t="s">
        <v>190</v>
      </c>
      <c r="H270" s="126">
        <f>H271+H272</f>
        <v>0</v>
      </c>
      <c r="J270" s="196"/>
      <c r="K270" s="203"/>
      <c r="L270" s="196"/>
    </row>
    <row r="271" spans="1:12" ht="12.75" customHeight="1" hidden="1">
      <c r="A271" s="125" t="s">
        <v>220</v>
      </c>
      <c r="B271" s="119" t="s">
        <v>167</v>
      </c>
      <c r="C271" s="119" t="s">
        <v>312</v>
      </c>
      <c r="D271" s="119" t="s">
        <v>151</v>
      </c>
      <c r="E271" s="119" t="s">
        <v>317</v>
      </c>
      <c r="F271" s="119" t="s">
        <v>304</v>
      </c>
      <c r="G271" s="119" t="s">
        <v>221</v>
      </c>
      <c r="H271" s="127"/>
      <c r="J271" s="196"/>
      <c r="K271" s="203"/>
      <c r="L271" s="196"/>
    </row>
    <row r="272" spans="1:12" ht="12.75" customHeight="1" hidden="1">
      <c r="A272" s="125" t="s">
        <v>192</v>
      </c>
      <c r="B272" s="119" t="s">
        <v>167</v>
      </c>
      <c r="C272" s="119" t="s">
        <v>312</v>
      </c>
      <c r="D272" s="119" t="s">
        <v>151</v>
      </c>
      <c r="E272" s="119" t="s">
        <v>317</v>
      </c>
      <c r="F272" s="119" t="s">
        <v>304</v>
      </c>
      <c r="G272" s="119">
        <v>340</v>
      </c>
      <c r="H272" s="127"/>
      <c r="J272" s="196"/>
      <c r="K272" s="203"/>
      <c r="L272" s="196"/>
    </row>
    <row r="273" spans="1:12" ht="12.75" customHeight="1" hidden="1">
      <c r="A273" s="107" t="s">
        <v>320</v>
      </c>
      <c r="B273" s="119" t="s">
        <v>167</v>
      </c>
      <c r="C273" s="149" t="s">
        <v>321</v>
      </c>
      <c r="D273" s="109"/>
      <c r="E273" s="109"/>
      <c r="F273" s="109"/>
      <c r="G273" s="108"/>
      <c r="H273" s="110">
        <f>H274</f>
        <v>0</v>
      </c>
      <c r="J273" s="196"/>
      <c r="K273" s="203"/>
      <c r="L273" s="196"/>
    </row>
    <row r="274" spans="1:229" ht="12.75" customHeight="1" hidden="1">
      <c r="A274" s="125" t="s">
        <v>322</v>
      </c>
      <c r="B274" s="119" t="s">
        <v>167</v>
      </c>
      <c r="C274" s="119" t="s">
        <v>233</v>
      </c>
      <c r="D274" s="119" t="s">
        <v>151</v>
      </c>
      <c r="E274" s="119"/>
      <c r="F274" s="119"/>
      <c r="G274" s="119"/>
      <c r="H274" s="123">
        <f>H275</f>
        <v>0</v>
      </c>
      <c r="J274" s="196"/>
      <c r="K274" s="203"/>
      <c r="L274" s="196"/>
      <c r="Q274" s="207"/>
      <c r="R274" s="208"/>
      <c r="S274" s="209"/>
      <c r="T274" s="209"/>
      <c r="U274" s="209"/>
      <c r="V274" s="209"/>
      <c r="W274" s="210"/>
      <c r="X274" s="209"/>
      <c r="Y274" s="211"/>
      <c r="AC274" s="192"/>
      <c r="AK274" s="207"/>
      <c r="AL274" s="208"/>
      <c r="AM274" s="209"/>
      <c r="AN274" s="209"/>
      <c r="AO274" s="209"/>
      <c r="AP274" s="209"/>
      <c r="AQ274" s="210"/>
      <c r="AR274" s="209"/>
      <c r="AS274" s="211"/>
      <c r="AW274" s="192"/>
      <c r="BE274" s="207"/>
      <c r="BF274" s="208"/>
      <c r="BG274" s="209"/>
      <c r="BH274" s="209"/>
      <c r="BI274" s="209"/>
      <c r="BJ274" s="209"/>
      <c r="BK274" s="210"/>
      <c r="BL274" s="209"/>
      <c r="BM274" s="211"/>
      <c r="BQ274" s="192"/>
      <c r="BY274" s="207"/>
      <c r="BZ274" s="208"/>
      <c r="CA274" s="209"/>
      <c r="CB274" s="209"/>
      <c r="CC274" s="209"/>
      <c r="CD274" s="209"/>
      <c r="CE274" s="210"/>
      <c r="CF274" s="209"/>
      <c r="CG274" s="211"/>
      <c r="CK274" s="192"/>
      <c r="CS274" s="207"/>
      <c r="CT274" s="208"/>
      <c r="CU274" s="209"/>
      <c r="CV274" s="209"/>
      <c r="CW274" s="209"/>
      <c r="CX274" s="209"/>
      <c r="CY274" s="210"/>
      <c r="CZ274" s="209"/>
      <c r="DA274" s="211"/>
      <c r="DE274" s="192"/>
      <c r="DM274" s="207"/>
      <c r="DN274" s="208"/>
      <c r="DO274" s="209"/>
      <c r="DP274" s="209"/>
      <c r="DQ274" s="209"/>
      <c r="DR274" s="209"/>
      <c r="DS274" s="210"/>
      <c r="DT274" s="209"/>
      <c r="DU274" s="211"/>
      <c r="DY274" s="192"/>
      <c r="EG274" s="207"/>
      <c r="EH274" s="208"/>
      <c r="EI274" s="209"/>
      <c r="EJ274" s="209"/>
      <c r="EK274" s="209"/>
      <c r="EL274" s="209"/>
      <c r="EM274" s="210"/>
      <c r="EN274" s="209"/>
      <c r="EO274" s="211"/>
      <c r="ES274" s="192"/>
      <c r="FA274" s="207"/>
      <c r="FB274" s="208"/>
      <c r="FC274" s="209"/>
      <c r="FD274" s="209"/>
      <c r="FE274" s="209"/>
      <c r="FF274" s="209"/>
      <c r="FG274" s="210"/>
      <c r="FH274" s="209"/>
      <c r="FI274" s="211"/>
      <c r="FM274" s="192"/>
      <c r="FU274" s="207"/>
      <c r="FV274" s="208"/>
      <c r="FW274" s="209"/>
      <c r="FX274" s="209"/>
      <c r="FY274" s="209"/>
      <c r="FZ274" s="209"/>
      <c r="GA274" s="210"/>
      <c r="GB274" s="209"/>
      <c r="GC274" s="211"/>
      <c r="GG274" s="192"/>
      <c r="GO274" s="207"/>
      <c r="GP274" s="208"/>
      <c r="GQ274" s="209"/>
      <c r="GR274" s="209"/>
      <c r="GS274" s="209"/>
      <c r="GT274" s="209"/>
      <c r="GU274" s="210"/>
      <c r="GV274" s="209"/>
      <c r="GW274" s="211"/>
      <c r="HA274" s="192"/>
      <c r="HI274" s="207"/>
      <c r="HJ274" s="208"/>
      <c r="HK274" s="209"/>
      <c r="HL274" s="209"/>
      <c r="HM274" s="209"/>
      <c r="HN274" s="209"/>
      <c r="HO274" s="210"/>
      <c r="HP274" s="209"/>
      <c r="HQ274" s="211"/>
      <c r="HU274" s="192"/>
    </row>
    <row r="275" spans="1:12" ht="12.75" customHeight="1" hidden="1">
      <c r="A275" s="218" t="s">
        <v>323</v>
      </c>
      <c r="B275" s="119" t="s">
        <v>167</v>
      </c>
      <c r="C275" s="108" t="s">
        <v>233</v>
      </c>
      <c r="D275" s="108" t="s">
        <v>151</v>
      </c>
      <c r="E275" s="108" t="s">
        <v>324</v>
      </c>
      <c r="F275" s="108"/>
      <c r="G275" s="108"/>
      <c r="H275" s="123">
        <f>H276+H289</f>
        <v>0</v>
      </c>
      <c r="J275" s="196"/>
      <c r="K275" s="203"/>
      <c r="L275" s="196"/>
    </row>
    <row r="276" spans="1:12" ht="12.75" customHeight="1" hidden="1">
      <c r="A276" s="125" t="s">
        <v>318</v>
      </c>
      <c r="B276" s="119" t="s">
        <v>167</v>
      </c>
      <c r="C276" s="119" t="s">
        <v>233</v>
      </c>
      <c r="D276" s="119" t="s">
        <v>151</v>
      </c>
      <c r="E276" s="119" t="s">
        <v>324</v>
      </c>
      <c r="F276" s="119" t="s">
        <v>304</v>
      </c>
      <c r="G276" s="119">
        <v>200</v>
      </c>
      <c r="H276" s="126">
        <f>H277+H281+H288</f>
        <v>0</v>
      </c>
      <c r="J276" s="196"/>
      <c r="K276" s="203"/>
      <c r="L276" s="196"/>
    </row>
    <row r="277" spans="1:12" ht="12.75" customHeight="1" hidden="1">
      <c r="A277" s="125" t="s">
        <v>160</v>
      </c>
      <c r="B277" s="119" t="s">
        <v>167</v>
      </c>
      <c r="C277" s="119" t="s">
        <v>233</v>
      </c>
      <c r="D277" s="119" t="s">
        <v>151</v>
      </c>
      <c r="E277" s="119" t="s">
        <v>324</v>
      </c>
      <c r="F277" s="119" t="s">
        <v>304</v>
      </c>
      <c r="G277" s="119" t="s">
        <v>161</v>
      </c>
      <c r="H277" s="126">
        <f>H278+H279+H280</f>
        <v>0</v>
      </c>
      <c r="J277" s="196"/>
      <c r="K277" s="203"/>
      <c r="L277" s="196"/>
    </row>
    <row r="278" spans="1:12" ht="12.75" customHeight="1" hidden="1">
      <c r="A278" s="125" t="s">
        <v>169</v>
      </c>
      <c r="B278" s="119" t="s">
        <v>167</v>
      </c>
      <c r="C278" s="119" t="s">
        <v>233</v>
      </c>
      <c r="D278" s="119" t="s">
        <v>151</v>
      </c>
      <c r="E278" s="119" t="s">
        <v>324</v>
      </c>
      <c r="F278" s="119" t="s">
        <v>304</v>
      </c>
      <c r="G278" s="119" t="s">
        <v>170</v>
      </c>
      <c r="H278" s="127"/>
      <c r="J278" s="196"/>
      <c r="K278" s="203"/>
      <c r="L278" s="196"/>
    </row>
    <row r="279" spans="1:12" ht="12.75" customHeight="1" hidden="1">
      <c r="A279" s="125" t="s">
        <v>162</v>
      </c>
      <c r="B279" s="119" t="s">
        <v>167</v>
      </c>
      <c r="C279" s="119" t="s">
        <v>233</v>
      </c>
      <c r="D279" s="119" t="s">
        <v>151</v>
      </c>
      <c r="E279" s="119" t="s">
        <v>324</v>
      </c>
      <c r="F279" s="119" t="s">
        <v>304</v>
      </c>
      <c r="G279" s="119" t="s">
        <v>163</v>
      </c>
      <c r="H279" s="127"/>
      <c r="J279" s="196"/>
      <c r="K279" s="203"/>
      <c r="L279" s="196"/>
    </row>
    <row r="280" spans="1:12" ht="12.75" customHeight="1" hidden="1">
      <c r="A280" s="125" t="s">
        <v>171</v>
      </c>
      <c r="B280" s="119" t="s">
        <v>167</v>
      </c>
      <c r="C280" s="119" t="s">
        <v>233</v>
      </c>
      <c r="D280" s="119" t="s">
        <v>151</v>
      </c>
      <c r="E280" s="119" t="s">
        <v>324</v>
      </c>
      <c r="F280" s="119" t="s">
        <v>304</v>
      </c>
      <c r="G280" s="119" t="s">
        <v>172</v>
      </c>
      <c r="H280" s="127"/>
      <c r="J280" s="196"/>
      <c r="K280" s="203"/>
      <c r="L280" s="196"/>
    </row>
    <row r="281" spans="1:12" ht="12.75" customHeight="1" hidden="1">
      <c r="A281" s="125" t="s">
        <v>173</v>
      </c>
      <c r="B281" s="119" t="s">
        <v>167</v>
      </c>
      <c r="C281" s="119" t="s">
        <v>233</v>
      </c>
      <c r="D281" s="119" t="s">
        <v>151</v>
      </c>
      <c r="E281" s="119" t="s">
        <v>324</v>
      </c>
      <c r="F281" s="119" t="s">
        <v>304</v>
      </c>
      <c r="G281" s="119" t="s">
        <v>174</v>
      </c>
      <c r="H281" s="126">
        <f>H282+H283+H284+H285+H286</f>
        <v>0</v>
      </c>
      <c r="J281" s="196"/>
      <c r="K281" s="203"/>
      <c r="L281" s="196"/>
    </row>
    <row r="282" spans="1:12" ht="12.75" customHeight="1" hidden="1">
      <c r="A282" s="125" t="s">
        <v>175</v>
      </c>
      <c r="B282" s="119" t="s">
        <v>167</v>
      </c>
      <c r="C282" s="119" t="s">
        <v>233</v>
      </c>
      <c r="D282" s="119" t="s">
        <v>151</v>
      </c>
      <c r="E282" s="119" t="s">
        <v>324</v>
      </c>
      <c r="F282" s="119" t="s">
        <v>304</v>
      </c>
      <c r="G282" s="119" t="s">
        <v>176</v>
      </c>
      <c r="H282" s="127"/>
      <c r="J282" s="196"/>
      <c r="K282" s="203"/>
      <c r="L282" s="196"/>
    </row>
    <row r="283" spans="1:12" ht="12.75" customHeight="1" hidden="1">
      <c r="A283" s="125" t="s">
        <v>177</v>
      </c>
      <c r="B283" s="119" t="s">
        <v>167</v>
      </c>
      <c r="C283" s="119" t="s">
        <v>233</v>
      </c>
      <c r="D283" s="119" t="s">
        <v>151</v>
      </c>
      <c r="E283" s="119" t="s">
        <v>324</v>
      </c>
      <c r="F283" s="119" t="s">
        <v>304</v>
      </c>
      <c r="G283" s="119" t="s">
        <v>178</v>
      </c>
      <c r="H283" s="127"/>
      <c r="J283" s="196"/>
      <c r="K283" s="203"/>
      <c r="L283" s="196"/>
    </row>
    <row r="284" spans="1:12" ht="12.75" customHeight="1" hidden="1">
      <c r="A284" s="125" t="s">
        <v>179</v>
      </c>
      <c r="B284" s="119" t="s">
        <v>167</v>
      </c>
      <c r="C284" s="119" t="s">
        <v>233</v>
      </c>
      <c r="D284" s="119" t="s">
        <v>151</v>
      </c>
      <c r="E284" s="119" t="s">
        <v>324</v>
      </c>
      <c r="F284" s="119" t="s">
        <v>304</v>
      </c>
      <c r="G284" s="119" t="s">
        <v>275</v>
      </c>
      <c r="H284" s="127"/>
      <c r="J284" s="196"/>
      <c r="K284" s="203"/>
      <c r="L284" s="196"/>
    </row>
    <row r="285" spans="1:12" ht="12.75" customHeight="1" hidden="1">
      <c r="A285" s="125" t="s">
        <v>181</v>
      </c>
      <c r="B285" s="119" t="s">
        <v>167</v>
      </c>
      <c r="C285" s="119" t="s">
        <v>233</v>
      </c>
      <c r="D285" s="119" t="s">
        <v>151</v>
      </c>
      <c r="E285" s="119" t="s">
        <v>324</v>
      </c>
      <c r="F285" s="119" t="s">
        <v>304</v>
      </c>
      <c r="G285" s="119" t="s">
        <v>182</v>
      </c>
      <c r="H285" s="127"/>
      <c r="J285" s="196"/>
      <c r="K285" s="203"/>
      <c r="L285" s="196"/>
    </row>
    <row r="286" spans="1:12" ht="12.75" customHeight="1" hidden="1">
      <c r="A286" s="125" t="s">
        <v>183</v>
      </c>
      <c r="B286" s="119" t="s">
        <v>167</v>
      </c>
      <c r="C286" s="119" t="s">
        <v>233</v>
      </c>
      <c r="D286" s="119" t="s">
        <v>151</v>
      </c>
      <c r="E286" s="119" t="s">
        <v>324</v>
      </c>
      <c r="F286" s="119" t="s">
        <v>304</v>
      </c>
      <c r="G286" s="119" t="s">
        <v>184</v>
      </c>
      <c r="H286" s="127"/>
      <c r="J286" s="196"/>
      <c r="K286" s="203"/>
      <c r="L286" s="196"/>
    </row>
    <row r="287" spans="1:12" ht="12.75" customHeight="1" hidden="1">
      <c r="A287" s="125" t="s">
        <v>185</v>
      </c>
      <c r="B287" s="119" t="s">
        <v>167</v>
      </c>
      <c r="C287" s="119" t="s">
        <v>233</v>
      </c>
      <c r="D287" s="119" t="s">
        <v>151</v>
      </c>
      <c r="E287" s="119" t="s">
        <v>324</v>
      </c>
      <c r="F287" s="119" t="s">
        <v>304</v>
      </c>
      <c r="G287" s="119">
        <v>260</v>
      </c>
      <c r="H287" s="127"/>
      <c r="J287" s="196"/>
      <c r="K287" s="203"/>
      <c r="L287" s="196"/>
    </row>
    <row r="288" spans="1:12" ht="12.75" customHeight="1" hidden="1">
      <c r="A288" s="47" t="s">
        <v>188</v>
      </c>
      <c r="B288" s="119" t="s">
        <v>167</v>
      </c>
      <c r="C288" s="119" t="s">
        <v>233</v>
      </c>
      <c r="D288" s="119" t="s">
        <v>151</v>
      </c>
      <c r="E288" s="119" t="s">
        <v>324</v>
      </c>
      <c r="F288" s="119" t="s">
        <v>304</v>
      </c>
      <c r="G288" s="119">
        <v>290</v>
      </c>
      <c r="H288" s="127"/>
      <c r="J288" s="196"/>
      <c r="K288" s="203"/>
      <c r="L288" s="196"/>
    </row>
    <row r="289" spans="1:12" ht="12.75" customHeight="1" hidden="1">
      <c r="A289" s="125" t="s">
        <v>189</v>
      </c>
      <c r="B289" s="119" t="s">
        <v>167</v>
      </c>
      <c r="C289" s="119" t="s">
        <v>233</v>
      </c>
      <c r="D289" s="119" t="s">
        <v>151</v>
      </c>
      <c r="E289" s="119" t="s">
        <v>324</v>
      </c>
      <c r="F289" s="119" t="s">
        <v>304</v>
      </c>
      <c r="G289" s="119" t="s">
        <v>190</v>
      </c>
      <c r="H289" s="126">
        <f>H290+H291</f>
        <v>0</v>
      </c>
      <c r="J289" s="196"/>
      <c r="K289" s="203"/>
      <c r="L289" s="196"/>
    </row>
    <row r="290" spans="1:12" ht="12.75" customHeight="1" hidden="1">
      <c r="A290" s="125" t="s">
        <v>220</v>
      </c>
      <c r="B290" s="119" t="s">
        <v>167</v>
      </c>
      <c r="C290" s="119" t="s">
        <v>233</v>
      </c>
      <c r="D290" s="119" t="s">
        <v>151</v>
      </c>
      <c r="E290" s="119" t="s">
        <v>324</v>
      </c>
      <c r="F290" s="119" t="s">
        <v>304</v>
      </c>
      <c r="G290" s="119" t="s">
        <v>221</v>
      </c>
      <c r="H290" s="127"/>
      <c r="J290" s="196"/>
      <c r="K290" s="203"/>
      <c r="L290" s="196"/>
    </row>
    <row r="291" spans="1:12" ht="12.75" customHeight="1" hidden="1">
      <c r="A291" s="125" t="s">
        <v>192</v>
      </c>
      <c r="B291" s="119" t="s">
        <v>167</v>
      </c>
      <c r="C291" s="119" t="s">
        <v>233</v>
      </c>
      <c r="D291" s="119" t="s">
        <v>151</v>
      </c>
      <c r="E291" s="119" t="s">
        <v>324</v>
      </c>
      <c r="F291" s="119" t="s">
        <v>304</v>
      </c>
      <c r="G291" s="119" t="s">
        <v>193</v>
      </c>
      <c r="H291" s="127"/>
      <c r="J291" s="196"/>
      <c r="K291" s="203"/>
      <c r="L291" s="196"/>
    </row>
    <row r="292" spans="1:12" ht="12.75" customHeight="1" hidden="1">
      <c r="A292" s="125"/>
      <c r="B292" s="119" t="s">
        <v>167</v>
      </c>
      <c r="C292" s="119"/>
      <c r="D292" s="119"/>
      <c r="E292" s="119"/>
      <c r="F292" s="119"/>
      <c r="G292" s="119"/>
      <c r="H292" s="127"/>
      <c r="J292" s="196"/>
      <c r="K292" s="203"/>
      <c r="L292" s="196"/>
    </row>
    <row r="293" spans="1:12" ht="12.75" customHeight="1" hidden="1">
      <c r="A293" s="125"/>
      <c r="B293" s="119" t="s">
        <v>167</v>
      </c>
      <c r="C293" s="119"/>
      <c r="D293" s="119"/>
      <c r="E293" s="119"/>
      <c r="F293" s="119"/>
      <c r="G293" s="119"/>
      <c r="H293" s="127"/>
      <c r="J293" s="196"/>
      <c r="K293" s="203"/>
      <c r="L293" s="196"/>
    </row>
    <row r="294" spans="1:12" ht="12.75" customHeight="1" hidden="1">
      <c r="A294" s="125"/>
      <c r="B294" s="119" t="s">
        <v>167</v>
      </c>
      <c r="C294" s="119"/>
      <c r="D294" s="119"/>
      <c r="E294" s="119"/>
      <c r="F294" s="119"/>
      <c r="G294" s="119"/>
      <c r="H294" s="127"/>
      <c r="J294" s="196"/>
      <c r="K294" s="203"/>
      <c r="L294" s="196"/>
    </row>
    <row r="295" spans="1:12" ht="12.75" customHeight="1" hidden="1">
      <c r="A295" s="125"/>
      <c r="B295" s="119" t="s">
        <v>167</v>
      </c>
      <c r="C295" s="119"/>
      <c r="D295" s="119"/>
      <c r="E295" s="119"/>
      <c r="F295" s="119"/>
      <c r="G295" s="119"/>
      <c r="H295" s="127"/>
      <c r="J295" s="196"/>
      <c r="K295" s="203"/>
      <c r="L295" s="196"/>
    </row>
    <row r="296" spans="1:12" ht="12.75" customHeight="1" hidden="1">
      <c r="A296" s="125"/>
      <c r="B296" s="119" t="s">
        <v>167</v>
      </c>
      <c r="C296" s="119"/>
      <c r="D296" s="119"/>
      <c r="E296" s="119"/>
      <c r="F296" s="119"/>
      <c r="G296" s="119"/>
      <c r="H296" s="127"/>
      <c r="J296" s="196"/>
      <c r="K296" s="203"/>
      <c r="L296" s="196"/>
    </row>
    <row r="297" spans="1:12" ht="12.75" customHeight="1" hidden="1">
      <c r="A297" s="125"/>
      <c r="B297" s="119" t="s">
        <v>167</v>
      </c>
      <c r="C297" s="119"/>
      <c r="D297" s="119"/>
      <c r="E297" s="119"/>
      <c r="F297" s="119"/>
      <c r="G297" s="119"/>
      <c r="H297" s="127"/>
      <c r="J297" s="196"/>
      <c r="K297" s="203"/>
      <c r="L297" s="196"/>
    </row>
    <row r="298" spans="1:12" ht="12.75" customHeight="1" hidden="1">
      <c r="A298" s="125"/>
      <c r="B298" s="119" t="s">
        <v>167</v>
      </c>
      <c r="C298" s="119"/>
      <c r="D298" s="119"/>
      <c r="E298" s="119"/>
      <c r="F298" s="119"/>
      <c r="G298" s="119"/>
      <c r="H298" s="127"/>
      <c r="J298" s="196"/>
      <c r="K298" s="203"/>
      <c r="L298" s="196"/>
    </row>
    <row r="299" spans="1:12" ht="12.75" customHeight="1">
      <c r="A299" s="148" t="s">
        <v>286</v>
      </c>
      <c r="B299" s="108"/>
      <c r="C299" s="101" t="s">
        <v>287</v>
      </c>
      <c r="D299" s="175"/>
      <c r="E299" s="175"/>
      <c r="F299" s="175"/>
      <c r="G299" s="101"/>
      <c r="H299" s="34">
        <f>H301+H306</f>
        <v>133.3</v>
      </c>
      <c r="J299" s="196"/>
      <c r="K299" s="203"/>
      <c r="L299" s="196"/>
    </row>
    <row r="300" spans="1:12" ht="12.75" customHeight="1">
      <c r="A300" s="148" t="s">
        <v>288</v>
      </c>
      <c r="B300" s="108"/>
      <c r="C300" s="101" t="s">
        <v>287</v>
      </c>
      <c r="D300" s="101" t="s">
        <v>151</v>
      </c>
      <c r="E300" s="175"/>
      <c r="F300" s="175"/>
      <c r="G300" s="101"/>
      <c r="H300" s="34">
        <f>H301</f>
        <v>19.5</v>
      </c>
      <c r="J300" s="196"/>
      <c r="K300" s="203"/>
      <c r="L300" s="196"/>
    </row>
    <row r="301" spans="1:12" ht="26.25" customHeight="1">
      <c r="A301" s="135" t="s">
        <v>289</v>
      </c>
      <c r="B301" s="108" t="s">
        <v>167</v>
      </c>
      <c r="C301" s="136" t="s">
        <v>287</v>
      </c>
      <c r="D301" s="136" t="s">
        <v>151</v>
      </c>
      <c r="E301" s="158">
        <v>4910100</v>
      </c>
      <c r="F301" s="136"/>
      <c r="G301" s="136"/>
      <c r="H301" s="34">
        <f>H302</f>
        <v>19.5</v>
      </c>
      <c r="J301" s="196"/>
      <c r="K301" s="203"/>
      <c r="L301" s="196"/>
    </row>
    <row r="302" spans="1:12" ht="12.75" customHeight="1">
      <c r="A302" s="137" t="s">
        <v>290</v>
      </c>
      <c r="B302" s="119" t="s">
        <v>167</v>
      </c>
      <c r="C302" s="138" t="s">
        <v>287</v>
      </c>
      <c r="D302" s="138" t="s">
        <v>151</v>
      </c>
      <c r="E302" s="159">
        <v>4910100</v>
      </c>
      <c r="F302" s="138" t="s">
        <v>291</v>
      </c>
      <c r="G302" s="138"/>
      <c r="H302" s="33">
        <f>H303</f>
        <v>19.5</v>
      </c>
      <c r="J302" s="196"/>
      <c r="K302" s="203"/>
      <c r="L302" s="196"/>
    </row>
    <row r="303" spans="1:12" ht="12.75" customHeight="1" hidden="1">
      <c r="A303" s="137" t="s">
        <v>196</v>
      </c>
      <c r="B303" s="119" t="s">
        <v>167</v>
      </c>
      <c r="C303" s="138" t="s">
        <v>287</v>
      </c>
      <c r="D303" s="138" t="s">
        <v>151</v>
      </c>
      <c r="E303" s="159">
        <v>4910100</v>
      </c>
      <c r="F303" s="138" t="s">
        <v>291</v>
      </c>
      <c r="G303" s="160">
        <v>200</v>
      </c>
      <c r="H303" s="33">
        <f>H304</f>
        <v>19.5</v>
      </c>
      <c r="J303" s="196"/>
      <c r="K303" s="203"/>
      <c r="L303" s="196"/>
    </row>
    <row r="304" spans="1:12" ht="12.75" customHeight="1">
      <c r="A304" s="137" t="s">
        <v>185</v>
      </c>
      <c r="B304" s="119" t="s">
        <v>167</v>
      </c>
      <c r="C304" s="171" t="s">
        <v>287</v>
      </c>
      <c r="D304" s="171" t="s">
        <v>151</v>
      </c>
      <c r="E304" s="176">
        <v>4910100</v>
      </c>
      <c r="F304" s="171" t="s">
        <v>291</v>
      </c>
      <c r="G304" s="172">
        <v>260</v>
      </c>
      <c r="H304" s="33">
        <f>H305</f>
        <v>19.5</v>
      </c>
      <c r="J304" s="196"/>
      <c r="K304" s="203"/>
      <c r="L304" s="196"/>
    </row>
    <row r="305" spans="1:12" ht="12.75" customHeight="1">
      <c r="A305" s="137" t="s">
        <v>292</v>
      </c>
      <c r="B305" s="119" t="s">
        <v>167</v>
      </c>
      <c r="C305" s="138" t="s">
        <v>287</v>
      </c>
      <c r="D305" s="138" t="s">
        <v>151</v>
      </c>
      <c r="E305" s="159">
        <v>4910100</v>
      </c>
      <c r="F305" s="138" t="s">
        <v>291</v>
      </c>
      <c r="G305" s="160">
        <v>263</v>
      </c>
      <c r="H305" s="33">
        <v>19.5</v>
      </c>
      <c r="I305" s="204"/>
      <c r="J305" s="196"/>
      <c r="K305" s="203"/>
      <c r="L305" s="196"/>
    </row>
    <row r="306" spans="1:12" ht="12.75" customHeight="1">
      <c r="A306" s="122" t="s">
        <v>293</v>
      </c>
      <c r="B306" s="108"/>
      <c r="C306" s="136" t="s">
        <v>287</v>
      </c>
      <c r="D306" s="136" t="s">
        <v>215</v>
      </c>
      <c r="E306" s="158"/>
      <c r="F306" s="136"/>
      <c r="G306" s="177"/>
      <c r="H306" s="34">
        <f>H314+H307</f>
        <v>113.8</v>
      </c>
      <c r="J306" s="196"/>
      <c r="K306" s="203"/>
      <c r="L306" s="196"/>
    </row>
    <row r="307" spans="1:12" ht="12.75">
      <c r="A307" s="135" t="s">
        <v>294</v>
      </c>
      <c r="B307" s="108" t="s">
        <v>167</v>
      </c>
      <c r="C307" s="136" t="s">
        <v>287</v>
      </c>
      <c r="D307" s="136" t="s">
        <v>215</v>
      </c>
      <c r="E307" s="158">
        <v>5058600</v>
      </c>
      <c r="F307" s="136"/>
      <c r="G307" s="177"/>
      <c r="H307" s="34">
        <f>H308</f>
        <v>30</v>
      </c>
      <c r="J307" s="196"/>
      <c r="K307" s="203"/>
      <c r="L307" s="196"/>
    </row>
    <row r="308" spans="1:12" ht="12.75" customHeight="1">
      <c r="A308" s="137" t="s">
        <v>290</v>
      </c>
      <c r="B308" s="119" t="s">
        <v>167</v>
      </c>
      <c r="C308" s="138" t="s">
        <v>287</v>
      </c>
      <c r="D308" s="138" t="s">
        <v>215</v>
      </c>
      <c r="E308" s="159">
        <v>5058600</v>
      </c>
      <c r="F308" s="138" t="s">
        <v>291</v>
      </c>
      <c r="G308" s="160"/>
      <c r="H308" s="33">
        <f>H309</f>
        <v>30</v>
      </c>
      <c r="J308" s="196"/>
      <c r="K308" s="203"/>
      <c r="L308" s="196"/>
    </row>
    <row r="309" spans="1:12" ht="12.75" customHeight="1">
      <c r="A309" s="137" t="s">
        <v>185</v>
      </c>
      <c r="B309" s="119" t="s">
        <v>167</v>
      </c>
      <c r="C309" s="138" t="s">
        <v>287</v>
      </c>
      <c r="D309" s="138" t="s">
        <v>215</v>
      </c>
      <c r="E309" s="159">
        <v>5058600</v>
      </c>
      <c r="F309" s="138" t="s">
        <v>291</v>
      </c>
      <c r="G309" s="160">
        <v>260</v>
      </c>
      <c r="H309" s="33">
        <f>H310</f>
        <v>30</v>
      </c>
      <c r="J309" s="196"/>
      <c r="K309" s="203"/>
      <c r="L309" s="196"/>
    </row>
    <row r="310" spans="1:12" ht="12.75" customHeight="1">
      <c r="A310" s="47" t="s">
        <v>295</v>
      </c>
      <c r="B310" s="119" t="s">
        <v>167</v>
      </c>
      <c r="C310" s="138" t="s">
        <v>287</v>
      </c>
      <c r="D310" s="138" t="s">
        <v>215</v>
      </c>
      <c r="E310" s="159">
        <v>5058600</v>
      </c>
      <c r="F310" s="138" t="s">
        <v>291</v>
      </c>
      <c r="G310" s="160">
        <v>262</v>
      </c>
      <c r="H310" s="33">
        <v>30</v>
      </c>
      <c r="J310" s="196"/>
      <c r="K310" s="203"/>
      <c r="L310" s="196"/>
    </row>
    <row r="311" spans="1:12" ht="24.75">
      <c r="A311" s="178" t="s">
        <v>296</v>
      </c>
      <c r="B311" s="108" t="s">
        <v>167</v>
      </c>
      <c r="C311" s="136" t="s">
        <v>287</v>
      </c>
      <c r="D311" s="136" t="s">
        <v>215</v>
      </c>
      <c r="E311" s="158">
        <v>5054877</v>
      </c>
      <c r="F311" s="136"/>
      <c r="G311" s="177"/>
      <c r="H311" s="34">
        <f>H312</f>
        <v>83.8</v>
      </c>
      <c r="J311" s="206"/>
      <c r="K311" s="203"/>
      <c r="L311" s="206"/>
    </row>
    <row r="312" spans="1:12" ht="12.75" customHeight="1">
      <c r="A312" s="137" t="s">
        <v>290</v>
      </c>
      <c r="B312" s="119" t="s">
        <v>167</v>
      </c>
      <c r="C312" s="138" t="s">
        <v>287</v>
      </c>
      <c r="D312" s="138" t="s">
        <v>215</v>
      </c>
      <c r="E312" s="159">
        <v>5054877</v>
      </c>
      <c r="F312" s="138" t="s">
        <v>291</v>
      </c>
      <c r="G312" s="160"/>
      <c r="H312" s="33">
        <f>H313</f>
        <v>83.8</v>
      </c>
      <c r="J312" s="196"/>
      <c r="K312" s="203"/>
      <c r="L312" s="196"/>
    </row>
    <row r="313" spans="1:12" ht="12.75" customHeight="1" hidden="1">
      <c r="A313" s="137" t="s">
        <v>297</v>
      </c>
      <c r="B313" s="119" t="s">
        <v>167</v>
      </c>
      <c r="C313" s="138" t="s">
        <v>287</v>
      </c>
      <c r="D313" s="138" t="s">
        <v>215</v>
      </c>
      <c r="E313" s="159">
        <v>5058999</v>
      </c>
      <c r="F313" s="138" t="s">
        <v>291</v>
      </c>
      <c r="G313" s="160">
        <v>200</v>
      </c>
      <c r="H313" s="33">
        <f>H314</f>
        <v>83.8</v>
      </c>
      <c r="J313" s="196"/>
      <c r="K313" s="203"/>
      <c r="L313" s="196"/>
    </row>
    <row r="314" spans="1:12" ht="13.5" customHeight="1">
      <c r="A314" s="137" t="s">
        <v>185</v>
      </c>
      <c r="B314" s="119" t="s">
        <v>167</v>
      </c>
      <c r="C314" s="138" t="s">
        <v>287</v>
      </c>
      <c r="D314" s="138" t="s">
        <v>215</v>
      </c>
      <c r="E314" s="159">
        <v>5054877</v>
      </c>
      <c r="F314" s="138" t="s">
        <v>291</v>
      </c>
      <c r="G314" s="160">
        <v>260</v>
      </c>
      <c r="H314" s="33">
        <f>H315</f>
        <v>83.8</v>
      </c>
      <c r="J314" s="196"/>
      <c r="K314" s="203"/>
      <c r="L314" s="196"/>
    </row>
    <row r="315" spans="1:12" ht="13.5" customHeight="1">
      <c r="A315" s="47" t="s">
        <v>295</v>
      </c>
      <c r="B315" s="119" t="s">
        <v>167</v>
      </c>
      <c r="C315" s="138" t="s">
        <v>287</v>
      </c>
      <c r="D315" s="138" t="s">
        <v>215</v>
      </c>
      <c r="E315" s="159">
        <v>5054877</v>
      </c>
      <c r="F315" s="138" t="s">
        <v>291</v>
      </c>
      <c r="G315" s="160">
        <v>262</v>
      </c>
      <c r="H315" s="33">
        <v>83.8</v>
      </c>
      <c r="I315" s="183">
        <v>50</v>
      </c>
      <c r="J315" s="196"/>
      <c r="K315" s="203"/>
      <c r="L315" s="196"/>
    </row>
    <row r="316" ht="12.75" customHeight="1">
      <c r="I316" s="183">
        <f>SUM(I10:I315)</f>
        <v>21171</v>
      </c>
    </row>
  </sheetData>
  <mergeCells count="2">
    <mergeCell ref="D3:H3"/>
    <mergeCell ref="A7:H7"/>
  </mergeCells>
  <conditionalFormatting sqref="A18:G52 A54:G56 A61:A65 A67:A74 A77 A83:A95 A97 A108:A113 A118:A120 A128:A131 A139 A141:A146 A148:A201 A203:A213 A216:A229 A232:A239 A241:A251 A254:A268 A270:A272 A274:A287 A289:A298 B53:G56 B61:B88 B90:B315 C61:G65 C67:G75 C77:D88 C90:G106 C108:G201 C203:G239 C241:G272 C274:G298 E77:G84 E86:G88 F85:G88 R47:Y47 R62:Y62 R67:Y67 R77:Y77 R97:Y97 R274:Y274 AL47:AS47 AL62:AS62 AL67:AS67 AL77:AS77 AL97:AS97 AL274:AS274 BF47:BM47 BF62:BM62 BF67:BM67 BF77:BM77 BF97:BM97 BF274:BM274 BZ47:CG47 BZ62:CG62 BZ67:CG67 BZ77:CG77 BZ97:CG97 BZ274:CG274 CT47:DA47 CT62:DA62 CT67:DA67 CT77:DA77 CT97:DA97 CT274:DA274 DN47:DU47 DN62:DU62 DN67:DU67 DN77:DU77 DN97:DU97 DN274:DU274 EH47:EO47 EH62:EO62 EH67:EO67 EH77:EO77 EH97:EO97 EH274:EO274 FB47:FI47 FB62:FI62 FB67:FI67 FB77:FI77 FB97:FI97 FB274:FI274 FV47:GC47 FV62:GC62 FV67:GC67 FV77:GC77 FV97:GC97 FV274:GC274 GP47:GW47 GP62:GW62 GP67:GW67 GP77:GW77 GP97:GW97 GP274:GW274 HJ47:HQ47 HJ62:HQ62 HJ67:HQ67 HJ77:HQ77 HJ97:HQ97 HJ274:HQ274">
    <cfRule type="expression" priority="1" dxfId="1" stopIfTrue="1">
      <formula>NA()</formula>
    </cfRule>
    <cfRule type="expression" priority="2" dxfId="2" stopIfTrue="1">
      <formula>"#REF!&lt;&gt;"""""</formula>
    </cfRule>
    <cfRule type="expression" priority="3" dxfId="3" stopIfTrue="1">
      <formula>NA()</formula>
    </cfRule>
  </conditionalFormatting>
  <conditionalFormatting sqref="A10:A11 A66 A75:A76 A78 A80:A82 A96 A98:A107 A114:A117 A121:A127 A132 A134:A138 A140 A147 A202 A214:A215 A230:A231 A240 A252:A253 A269 A273 A288 B10:D17 C66:H66 C76:H76 C107:H107 C202:H202 C240:H240 C273:H273 E10:E12 F11:G12 G10:G12 H11:H17">
    <cfRule type="expression" priority="4" dxfId="1" stopIfTrue="1">
      <formula>NA()</formula>
    </cfRule>
    <cfRule type="expression" priority="5" dxfId="2" stopIfTrue="1">
      <formula>NA()</formula>
    </cfRule>
  </conditionalFormatting>
  <conditionalFormatting sqref="A57:A60 B59:B60 C57:G60">
    <cfRule type="expression" priority="6" dxfId="1" stopIfTrue="1">
      <formula>$E57=""</formula>
    </cfRule>
    <cfRule type="expression" priority="7" dxfId="2" stopIfTrue="1">
      <formula>AND($F57="",$E57&lt;&gt;"")</formula>
    </cfRule>
    <cfRule type="expression" priority="8" dxfId="3" stopIfTrue="1">
      <formula>$H57&lt;&gt;""</formula>
    </cfRule>
  </conditionalFormatting>
  <conditionalFormatting sqref="B57:B58">
    <cfRule type="expression" priority="9" dxfId="1" stopIfTrue="1">
      <formula>$E57=""</formula>
    </cfRule>
    <cfRule type="expression" priority="10" dxfId="2" stopIfTrue="1">
      <formula>$H57&lt;&gt;""</formula>
    </cfRule>
    <cfRule type="expression" priority="11" dxfId="3" stopIfTrue="1">
      <formula>AND($F57="",$E57&lt;&gt;"")</formula>
    </cfRule>
  </conditionalFormatting>
  <conditionalFormatting sqref="A12:A17">
    <cfRule type="expression" priority="12" dxfId="1" stopIfTrue="1">
      <formula>$E12=""</formula>
    </cfRule>
    <cfRule type="expression" priority="13" dxfId="2" stopIfTrue="1">
      <formula>#REF!&lt;&gt;""</formula>
    </cfRule>
    <cfRule type="expression" priority="14" dxfId="3" stopIfTrue="1">
      <formula>AND($F12="",$E12&lt;&gt;"")</formula>
    </cfRule>
  </conditionalFormatting>
  <conditionalFormatting sqref="E13:G17">
    <cfRule type="expression" priority="15" dxfId="1" stopIfTrue="1">
      <formula>$E13=""</formula>
    </cfRule>
    <cfRule type="expression" priority="16" dxfId="2" stopIfTrue="1">
      <formula>#REF!&lt;&gt;""</formula>
    </cfRule>
    <cfRule type="expression" priority="17" dxfId="3" stopIfTrue="1">
      <formula>AND($F13="",$E13&lt;&gt;"")</formula>
    </cfRule>
  </conditionalFormatting>
  <printOptions/>
  <pageMargins left="1.1812500000000001" right="0.19652777777777777" top="0.39375" bottom="0.19652777777777777" header="0.5118055555555556" footer="0.5118055555555556"/>
  <pageSetup horizontalDpi="300" verticalDpi="300" orientation="portrait" paperSize="9" scale="6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E12" sqref="E12"/>
    </sheetView>
  </sheetViews>
  <sheetFormatPr defaultColWidth="9.140625" defaultRowHeight="12.75"/>
  <cols>
    <col min="1" max="1" width="28.421875" style="196" customWidth="1"/>
    <col min="2" max="2" width="59.28125" style="196" customWidth="1"/>
    <col min="3" max="3" width="12.57421875" style="196" customWidth="1"/>
    <col min="4" max="4" width="20.57421875" style="196" customWidth="1"/>
    <col min="5" max="5" width="14.8515625" style="196" customWidth="1"/>
    <col min="6" max="6" width="15.00390625" style="196" customWidth="1"/>
    <col min="7" max="16384" width="9.140625" style="196" customWidth="1"/>
  </cols>
  <sheetData>
    <row r="1" spans="2:4" ht="15">
      <c r="B1" s="4" t="s">
        <v>325</v>
      </c>
      <c r="C1" s="4"/>
      <c r="D1" s="223"/>
    </row>
    <row r="2" spans="2:4" ht="15">
      <c r="B2" s="6" t="s">
        <v>326</v>
      </c>
      <c r="C2" s="6"/>
      <c r="D2" s="223"/>
    </row>
    <row r="3" spans="2:4" ht="15">
      <c r="B3" s="6" t="s">
        <v>327</v>
      </c>
      <c r="C3" s="6"/>
      <c r="D3" s="223"/>
    </row>
    <row r="4" spans="2:4" ht="15">
      <c r="B4" s="10" t="s">
        <v>328</v>
      </c>
      <c r="C4" s="10"/>
      <c r="D4" s="223"/>
    </row>
    <row r="5" spans="1:9" s="225" customFormat="1" ht="15">
      <c r="A5" s="224"/>
      <c r="B5" s="11" t="s">
        <v>4</v>
      </c>
      <c r="C5" s="11"/>
      <c r="E5" s="226"/>
      <c r="H5" s="227"/>
      <c r="I5" s="227"/>
    </row>
    <row r="6" spans="1:4" ht="17.25">
      <c r="A6" s="228"/>
      <c r="B6" s="229"/>
      <c r="C6" s="229"/>
      <c r="D6" s="223"/>
    </row>
    <row r="7" spans="1:4" ht="12.75">
      <c r="A7" s="228"/>
      <c r="B7" s="223"/>
      <c r="C7" s="223"/>
      <c r="D7" s="223"/>
    </row>
    <row r="8" spans="1:3" ht="15.75" customHeight="1">
      <c r="A8" s="230" t="s">
        <v>329</v>
      </c>
      <c r="B8" s="230"/>
      <c r="C8" s="230"/>
    </row>
    <row r="9" spans="1:3" ht="9.75" customHeight="1">
      <c r="A9" s="230"/>
      <c r="B9" s="230"/>
      <c r="C9" s="230"/>
    </row>
    <row r="10" spans="1:3" ht="9" customHeight="1">
      <c r="A10" s="230"/>
      <c r="B10" s="230"/>
      <c r="C10" s="230"/>
    </row>
    <row r="11" spans="1:3" ht="9" customHeight="1">
      <c r="A11" s="230"/>
      <c r="B11" s="230"/>
      <c r="C11" s="230"/>
    </row>
    <row r="12" spans="1:3" ht="32.25" customHeight="1">
      <c r="A12" s="231" t="s">
        <v>6</v>
      </c>
      <c r="B12" s="231"/>
      <c r="C12" s="231"/>
    </row>
    <row r="13" spans="1:3" ht="12.75">
      <c r="A13" s="232" t="s">
        <v>7</v>
      </c>
      <c r="B13" s="232" t="s">
        <v>117</v>
      </c>
      <c r="C13" s="233" t="s">
        <v>118</v>
      </c>
    </row>
    <row r="14" spans="1:3" ht="12.75">
      <c r="A14" s="234" t="s">
        <v>330</v>
      </c>
      <c r="B14" s="235" t="s">
        <v>331</v>
      </c>
      <c r="C14" s="236">
        <f>C15+C19</f>
        <v>3027.4701600000044</v>
      </c>
    </row>
    <row r="15" spans="1:3" ht="23.25">
      <c r="A15" s="234" t="s">
        <v>332</v>
      </c>
      <c r="B15" s="235" t="s">
        <v>333</v>
      </c>
      <c r="C15" s="236">
        <f>C16</f>
        <v>0</v>
      </c>
    </row>
    <row r="16" spans="1:3" ht="23.25">
      <c r="A16" s="234" t="s">
        <v>334</v>
      </c>
      <c r="B16" s="235" t="s">
        <v>335</v>
      </c>
      <c r="C16" s="237">
        <f>C17</f>
        <v>0</v>
      </c>
    </row>
    <row r="17" spans="1:3" ht="34.5">
      <c r="A17" s="234" t="s">
        <v>336</v>
      </c>
      <c r="B17" s="235" t="s">
        <v>337</v>
      </c>
      <c r="C17" s="236"/>
    </row>
    <row r="18" spans="1:3" ht="34.5">
      <c r="A18" s="234" t="s">
        <v>338</v>
      </c>
      <c r="B18" s="235" t="s">
        <v>339</v>
      </c>
      <c r="C18" s="236"/>
    </row>
    <row r="19" spans="1:3" ht="12.75">
      <c r="A19" s="234" t="s">
        <v>119</v>
      </c>
      <c r="B19" s="235" t="s">
        <v>340</v>
      </c>
      <c r="C19" s="236">
        <f>C20+C24</f>
        <v>3027.4701600000044</v>
      </c>
    </row>
    <row r="20" spans="1:3" ht="12.75">
      <c r="A20" s="234" t="s">
        <v>341</v>
      </c>
      <c r="B20" s="235" t="s">
        <v>342</v>
      </c>
      <c r="C20" s="236">
        <f>C21</f>
        <v>-56312.72805</v>
      </c>
    </row>
    <row r="21" spans="1:3" ht="21.75" customHeight="1">
      <c r="A21" s="234" t="s">
        <v>343</v>
      </c>
      <c r="B21" s="235" t="s">
        <v>344</v>
      </c>
      <c r="C21" s="236">
        <f>C22</f>
        <v>-56312.72805</v>
      </c>
    </row>
    <row r="22" spans="1:3" ht="12.75">
      <c r="A22" s="234" t="s">
        <v>345</v>
      </c>
      <c r="B22" s="235" t="s">
        <v>346</v>
      </c>
      <c r="C22" s="236">
        <f>C23</f>
        <v>-56312.72805</v>
      </c>
    </row>
    <row r="23" spans="1:3" ht="12.75">
      <c r="A23" s="234" t="s">
        <v>347</v>
      </c>
      <c r="B23" s="235" t="s">
        <v>348</v>
      </c>
      <c r="C23" s="236">
        <f>прил_1!C10*-1</f>
        <v>-56312.72805</v>
      </c>
    </row>
    <row r="24" spans="1:3" ht="12.75">
      <c r="A24" s="234" t="s">
        <v>349</v>
      </c>
      <c r="B24" s="235" t="s">
        <v>350</v>
      </c>
      <c r="C24" s="236">
        <f>C25</f>
        <v>59340.19821</v>
      </c>
    </row>
    <row r="25" spans="1:3" ht="12.75">
      <c r="A25" s="234" t="s">
        <v>351</v>
      </c>
      <c r="B25" s="235" t="s">
        <v>352</v>
      </c>
      <c r="C25" s="236">
        <f>C26</f>
        <v>59340.19821</v>
      </c>
    </row>
    <row r="26" spans="1:3" ht="12.75">
      <c r="A26" s="234" t="s">
        <v>353</v>
      </c>
      <c r="B26" s="235" t="s">
        <v>354</v>
      </c>
      <c r="C26" s="236">
        <f>C27</f>
        <v>59340.19821</v>
      </c>
    </row>
    <row r="27" spans="1:3" ht="12.75">
      <c r="A27" s="234" t="s">
        <v>355</v>
      </c>
      <c r="B27" s="235" t="s">
        <v>356</v>
      </c>
      <c r="C27" s="236">
        <f>'прил_ 4'!H10+C17*(-1)</f>
        <v>59340.19821</v>
      </c>
    </row>
  </sheetData>
  <mergeCells count="4">
    <mergeCell ref="B5:C5"/>
    <mergeCell ref="B6:C6"/>
    <mergeCell ref="A8:C11"/>
    <mergeCell ref="A12:C12"/>
  </mergeCells>
  <conditionalFormatting sqref="B1">
    <cfRule type="expression" priority="1" dxfId="0" stopIfTrue="1">
      <formula>$G1&lt;&gt;""</formula>
    </cfRule>
  </conditionalFormatting>
  <conditionalFormatting sqref="A6:A7">
    <cfRule type="expression" priority="2" dxfId="1" stopIfTrue="1">
      <formula>$D6&lt;&gt;""</formula>
    </cfRule>
  </conditionalFormatting>
  <printOptions/>
  <pageMargins left="0.9840277777777778" right="0.19652777777777777" top="0.7875" bottom="0.7875" header="0.5118055555555556" footer="0.5118055555555556"/>
  <pageSetup horizontalDpi="300" verticalDpi="3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E10" sqref="E10"/>
    </sheetView>
  </sheetViews>
  <sheetFormatPr defaultColWidth="9.140625" defaultRowHeight="12.75"/>
  <cols>
    <col min="1" max="1" width="16.7109375" style="238" customWidth="1"/>
    <col min="2" max="2" width="25.8515625" style="238" customWidth="1"/>
    <col min="3" max="3" width="60.8515625" style="238" customWidth="1"/>
    <col min="4" max="4" width="0" style="238" hidden="1" customWidth="1"/>
    <col min="5" max="16384" width="9.140625" style="238" customWidth="1"/>
  </cols>
  <sheetData>
    <row r="1" ht="15">
      <c r="C1" s="239" t="s">
        <v>357</v>
      </c>
    </row>
    <row r="2" ht="15">
      <c r="C2" s="240" t="s">
        <v>358</v>
      </c>
    </row>
    <row r="3" ht="15">
      <c r="C3" s="240" t="s">
        <v>359</v>
      </c>
    </row>
    <row r="4" ht="15">
      <c r="C4" s="240" t="s">
        <v>360</v>
      </c>
    </row>
    <row r="5" ht="15">
      <c r="C5" s="241" t="s">
        <v>361</v>
      </c>
    </row>
    <row r="6" ht="12.75">
      <c r="C6" s="242"/>
    </row>
    <row r="7" spans="1:3" ht="57.75" customHeight="1">
      <c r="A7" s="243" t="s">
        <v>362</v>
      </c>
      <c r="B7" s="243"/>
      <c r="C7" s="243"/>
    </row>
    <row r="8" spans="1:4" ht="12.75">
      <c r="A8" s="244"/>
      <c r="B8" s="245"/>
      <c r="C8" s="246"/>
      <c r="D8" s="238" t="s">
        <v>363</v>
      </c>
    </row>
    <row r="9" spans="1:4" ht="18.75" customHeight="1">
      <c r="A9" s="247" t="s">
        <v>364</v>
      </c>
      <c r="B9" s="247"/>
      <c r="C9" s="248" t="s">
        <v>365</v>
      </c>
      <c r="D9" s="249"/>
    </row>
    <row r="10" spans="1:4" ht="29.25">
      <c r="A10" s="247" t="s">
        <v>366</v>
      </c>
      <c r="B10" s="247" t="s">
        <v>367</v>
      </c>
      <c r="C10" s="248"/>
      <c r="D10" s="249" t="s">
        <v>9</v>
      </c>
    </row>
    <row r="11" spans="1:4" ht="15">
      <c r="A11" s="247">
        <v>1</v>
      </c>
      <c r="B11" s="247">
        <v>2</v>
      </c>
      <c r="C11" s="248">
        <v>3</v>
      </c>
      <c r="D11" s="249"/>
    </row>
    <row r="12" spans="1:4" ht="52.5" customHeight="1">
      <c r="A12" s="250">
        <v>945</v>
      </c>
      <c r="B12" s="250" t="s">
        <v>368</v>
      </c>
      <c r="C12" s="250"/>
      <c r="D12" s="249"/>
    </row>
    <row r="13" spans="1:4" s="254" customFormat="1" ht="72">
      <c r="A13" s="250">
        <v>945</v>
      </c>
      <c r="B13" s="251" t="s">
        <v>369</v>
      </c>
      <c r="C13" s="252" t="s">
        <v>370</v>
      </c>
      <c r="D13" s="253"/>
    </row>
    <row r="14" spans="1:4" s="254" customFormat="1" ht="57.75">
      <c r="A14" s="250">
        <v>945</v>
      </c>
      <c r="B14" s="251" t="s">
        <v>371</v>
      </c>
      <c r="C14" s="252" t="s">
        <v>372</v>
      </c>
      <c r="D14" s="253"/>
    </row>
    <row r="15" spans="1:4" s="254" customFormat="1" ht="29.25">
      <c r="A15" s="250">
        <v>945</v>
      </c>
      <c r="B15" s="251" t="s">
        <v>373</v>
      </c>
      <c r="C15" s="252" t="s">
        <v>374</v>
      </c>
      <c r="D15" s="253"/>
    </row>
    <row r="16" spans="1:4" s="254" customFormat="1" ht="86.25">
      <c r="A16" s="250">
        <v>945</v>
      </c>
      <c r="B16" s="251" t="s">
        <v>375</v>
      </c>
      <c r="C16" s="255" t="s">
        <v>376</v>
      </c>
      <c r="D16" s="253"/>
    </row>
    <row r="17" spans="1:4" s="254" customFormat="1" ht="86.25">
      <c r="A17" s="250">
        <v>945</v>
      </c>
      <c r="B17" s="251" t="s">
        <v>377</v>
      </c>
      <c r="C17" s="255" t="s">
        <v>378</v>
      </c>
      <c r="D17" s="256"/>
    </row>
    <row r="18" spans="1:4" s="254" customFormat="1" ht="29.25" customHeight="1">
      <c r="A18" s="250">
        <v>945</v>
      </c>
      <c r="B18" s="251" t="s">
        <v>379</v>
      </c>
      <c r="C18" s="255" t="s">
        <v>380</v>
      </c>
      <c r="D18" s="253"/>
    </row>
    <row r="19" spans="1:4" s="254" customFormat="1" ht="86.25">
      <c r="A19" s="250">
        <v>945</v>
      </c>
      <c r="B19" s="251" t="s">
        <v>381</v>
      </c>
      <c r="C19" s="255" t="s">
        <v>382</v>
      </c>
      <c r="D19" s="253"/>
    </row>
    <row r="20" spans="1:4" s="254" customFormat="1" ht="43.5">
      <c r="A20" s="250">
        <v>945</v>
      </c>
      <c r="B20" s="251" t="s">
        <v>383</v>
      </c>
      <c r="C20" s="252" t="s">
        <v>384</v>
      </c>
      <c r="D20" s="253"/>
    </row>
    <row r="21" spans="1:4" s="254" customFormat="1" ht="43.5">
      <c r="A21" s="250">
        <v>945</v>
      </c>
      <c r="B21" s="251" t="s">
        <v>385</v>
      </c>
      <c r="C21" s="257" t="s">
        <v>386</v>
      </c>
      <c r="D21" s="253"/>
    </row>
    <row r="22" spans="1:4" s="254" customFormat="1" ht="57.75">
      <c r="A22" s="250">
        <v>945</v>
      </c>
      <c r="B22" s="251" t="s">
        <v>387</v>
      </c>
      <c r="C22" s="252" t="s">
        <v>388</v>
      </c>
      <c r="D22" s="253"/>
    </row>
    <row r="23" spans="1:4" s="254" customFormat="1" ht="29.25">
      <c r="A23" s="250">
        <v>945</v>
      </c>
      <c r="B23" s="258" t="s">
        <v>389</v>
      </c>
      <c r="C23" s="252" t="s">
        <v>390</v>
      </c>
      <c r="D23" s="253"/>
    </row>
    <row r="24" spans="1:4" s="254" customFormat="1" ht="15">
      <c r="A24" s="250">
        <v>945</v>
      </c>
      <c r="B24" s="258" t="s">
        <v>391</v>
      </c>
      <c r="C24" s="252" t="s">
        <v>392</v>
      </c>
      <c r="D24" s="253"/>
    </row>
    <row r="25" spans="1:4" s="254" customFormat="1" ht="29.25">
      <c r="A25" s="250">
        <v>945</v>
      </c>
      <c r="B25" s="251" t="s">
        <v>393</v>
      </c>
      <c r="C25" s="252" t="s">
        <v>394</v>
      </c>
      <c r="D25" s="253"/>
    </row>
    <row r="26" spans="1:4" s="254" customFormat="1" ht="15">
      <c r="A26" s="250">
        <v>945</v>
      </c>
      <c r="B26" s="251" t="s">
        <v>395</v>
      </c>
      <c r="C26" s="252" t="s">
        <v>396</v>
      </c>
      <c r="D26" s="253"/>
    </row>
    <row r="27" spans="1:4" s="254" customFormat="1" ht="43.5">
      <c r="A27" s="250">
        <v>945</v>
      </c>
      <c r="B27" s="251" t="s">
        <v>397</v>
      </c>
      <c r="C27" s="252" t="s">
        <v>97</v>
      </c>
      <c r="D27" s="253"/>
    </row>
    <row r="28" spans="1:4" s="254" customFormat="1" ht="43.5">
      <c r="A28" s="250">
        <v>945</v>
      </c>
      <c r="B28" s="251" t="s">
        <v>398</v>
      </c>
      <c r="C28" s="252" t="s">
        <v>399</v>
      </c>
      <c r="D28" s="253"/>
    </row>
    <row r="29" spans="1:4" s="254" customFormat="1" ht="43.5">
      <c r="A29" s="250">
        <v>945</v>
      </c>
      <c r="B29" s="251" t="s">
        <v>400</v>
      </c>
      <c r="C29" s="252" t="s">
        <v>106</v>
      </c>
      <c r="D29" s="253"/>
    </row>
    <row r="30" spans="1:4" s="254" customFormat="1" ht="43.5">
      <c r="A30" s="250">
        <v>945</v>
      </c>
      <c r="B30" s="251" t="s">
        <v>401</v>
      </c>
      <c r="C30" s="252" t="s">
        <v>402</v>
      </c>
      <c r="D30" s="253"/>
    </row>
    <row r="31" spans="1:4" s="254" customFormat="1" ht="72">
      <c r="A31" s="250">
        <v>945</v>
      </c>
      <c r="B31" s="251" t="s">
        <v>403</v>
      </c>
      <c r="C31" s="252" t="s">
        <v>404</v>
      </c>
      <c r="D31" s="253"/>
    </row>
    <row r="32" spans="1:4" s="254" customFormat="1" ht="43.5">
      <c r="A32" s="250">
        <v>945</v>
      </c>
      <c r="B32" s="248" t="s">
        <v>405</v>
      </c>
      <c r="C32" s="252" t="s">
        <v>103</v>
      </c>
      <c r="D32" s="253"/>
    </row>
    <row r="33" spans="1:4" s="254" customFormat="1" ht="29.25">
      <c r="A33" s="250">
        <v>945</v>
      </c>
      <c r="B33" s="248" t="s">
        <v>406</v>
      </c>
      <c r="C33" s="252" t="s">
        <v>407</v>
      </c>
      <c r="D33" s="253"/>
    </row>
    <row r="34" spans="1:3" ht="43.5">
      <c r="A34" s="250">
        <v>945</v>
      </c>
      <c r="B34" s="248" t="s">
        <v>408</v>
      </c>
      <c r="C34" s="252" t="s">
        <v>409</v>
      </c>
    </row>
    <row r="35" spans="1:3" ht="29.25">
      <c r="A35" s="250">
        <v>945</v>
      </c>
      <c r="B35" s="259" t="s">
        <v>410</v>
      </c>
      <c r="C35" s="260" t="s">
        <v>411</v>
      </c>
    </row>
    <row r="36" spans="1:4" ht="19.5">
      <c r="A36" s="250">
        <v>945</v>
      </c>
      <c r="B36" s="248" t="s">
        <v>412</v>
      </c>
      <c r="C36" s="252" t="s">
        <v>413</v>
      </c>
      <c r="D36" s="256"/>
    </row>
    <row r="37" spans="1:4" ht="57.75">
      <c r="A37" s="250">
        <v>945</v>
      </c>
      <c r="B37" s="248" t="s">
        <v>414</v>
      </c>
      <c r="C37" s="252" t="s">
        <v>415</v>
      </c>
      <c r="D37" s="256"/>
    </row>
    <row r="38" spans="1:3" ht="15">
      <c r="A38" s="250">
        <v>945</v>
      </c>
      <c r="B38" s="248" t="s">
        <v>416</v>
      </c>
      <c r="C38" s="252" t="s">
        <v>417</v>
      </c>
    </row>
    <row r="39" spans="1:4" ht="86.25">
      <c r="A39" s="250">
        <v>945</v>
      </c>
      <c r="B39" s="248" t="s">
        <v>418</v>
      </c>
      <c r="C39" s="255" t="s">
        <v>419</v>
      </c>
      <c r="D39" s="256"/>
    </row>
    <row r="40" spans="1:3" ht="29.25">
      <c r="A40" s="250">
        <v>945</v>
      </c>
      <c r="B40" s="248" t="s">
        <v>420</v>
      </c>
      <c r="C40" s="252" t="s">
        <v>421</v>
      </c>
    </row>
    <row r="41" spans="1:3" ht="43.5">
      <c r="A41" s="250">
        <v>945</v>
      </c>
      <c r="B41" s="248" t="s">
        <v>422</v>
      </c>
      <c r="C41" s="252" t="s">
        <v>423</v>
      </c>
    </row>
    <row r="42" spans="1:4" s="254" customFormat="1" ht="29.25">
      <c r="A42" s="250">
        <v>945</v>
      </c>
      <c r="B42" s="261" t="s">
        <v>424</v>
      </c>
      <c r="C42" s="262" t="s">
        <v>81</v>
      </c>
      <c r="D42" s="253"/>
    </row>
  </sheetData>
  <mergeCells count="4">
    <mergeCell ref="A7:C7"/>
    <mergeCell ref="A9:B9"/>
    <mergeCell ref="C9:C10"/>
    <mergeCell ref="B12:C12"/>
  </mergeCells>
  <printOptions/>
  <pageMargins left="1.1812500000000001" right="0.19652777777777777" top="0.39375" bottom="0.19652777777777777" header="0.5118055555555556" footer="0.5118055555555556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Галя</cp:lastModifiedBy>
  <cp:lastPrinted>2012-09-27T04:31:32Z</cp:lastPrinted>
  <dcterms:created xsi:type="dcterms:W3CDTF">2011-11-28T11:50:24Z</dcterms:created>
  <dcterms:modified xsi:type="dcterms:W3CDTF">2012-08-20T13:43:08Z</dcterms:modified>
  <cp:category/>
  <cp:version/>
  <cp:contentType/>
  <cp:contentStatus/>
  <cp:revision>1</cp:revision>
</cp:coreProperties>
</file>